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tasedu-my.sharepoint.com/personal/sarah_caporn_education_tas_gov_au/Documents/Desktop/AA - Website Uploads/"/>
    </mc:Choice>
  </mc:AlternateContent>
  <xr:revisionPtr revIDLastSave="0" documentId="8_{F9CCEE93-630B-4C7D-9B84-58DDAAA15E10}" xr6:coauthVersionLast="47" xr6:coauthVersionMax="47" xr10:uidLastSave="{00000000-0000-0000-0000-000000000000}"/>
  <bookViews>
    <workbookView xWindow="1590" yWindow="-20100" windowWidth="26835" windowHeight="14085" xr2:uid="{EDE69CB3-9BE0-449D-98AD-45031CAD3EC1}"/>
  </bookViews>
  <sheets>
    <sheet name="TravelAdvanceReimbursementForm" sheetId="1" r:id="rId1"/>
    <sheet name="TravelDiary" sheetId="3" r:id="rId2"/>
    <sheet name="Inputs and Picklists" sheetId="2" state="hidden" r:id="rId3"/>
  </sheets>
  <definedNames>
    <definedName name="Occasional">'Inputs and Picklists'!$I$102:$I$105</definedName>
    <definedName name="OccasionalAdditionalKms">'Inputs and Picklists'!$G$115:$G$118</definedName>
    <definedName name="OccasionalFirst10000Kms">'Inputs and Picklists'!$E$115:$E$118</definedName>
    <definedName name="_xlnm.Print_Area" localSheetId="0">TravelAdvanceReimbursementForm!$A$1:$R$89</definedName>
    <definedName name="_xlnm.Print_Area" localSheetId="1">TravelDiary!$A$1:$L$80</definedName>
    <definedName name="Required">'Inputs and Picklists'!$G$102:$G$105</definedName>
    <definedName name="RequiredAdditionalKms">'Inputs and Picklists'!$G$109:$G$112</definedName>
    <definedName name="RequiredFirst10000Kms">'Inputs and Picklists'!$E$109:$E$112</definedName>
    <definedName name="User">'Inputs and Picklists'!$E$102:$E$104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1" l="1" a="1"/>
  <c r="P50" i="1" s="1"/>
  <c r="P49" i="1" a="1"/>
  <c r="P49" i="1" s="1"/>
  <c r="P48" i="1" a="1"/>
  <c r="P48" i="1" s="1"/>
  <c r="P51" i="1" a="1"/>
  <c r="P51" i="1" s="1"/>
  <c r="P35" i="1"/>
  <c r="P34" i="1"/>
  <c r="P33" i="1"/>
  <c r="P32" i="1"/>
  <c r="R32" i="1" s="1"/>
  <c r="M3" i="2" l="1"/>
  <c r="N3" i="2"/>
  <c r="M4" i="2"/>
  <c r="N4" i="2"/>
  <c r="M5" i="2"/>
  <c r="N5" i="2"/>
  <c r="L4" i="2"/>
  <c r="L5" i="2"/>
  <c r="L3"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0" i="2"/>
  <c r="H47" i="2"/>
  <c r="H45" i="2"/>
  <c r="H38" i="2"/>
  <c r="H37" i="2"/>
  <c r="H28" i="2"/>
  <c r="H27" i="2"/>
  <c r="H26" i="2"/>
  <c r="H25" i="2"/>
  <c r="H20" i="2"/>
  <c r="H19" i="2"/>
  <c r="H18" i="2"/>
  <c r="H17" i="2"/>
  <c r="H48" i="2"/>
  <c r="H46" i="2"/>
  <c r="H39" i="2"/>
  <c r="H44" i="2"/>
  <c r="H43" i="2"/>
  <c r="H42" i="2"/>
  <c r="H41" i="2"/>
  <c r="H36" i="2"/>
  <c r="H35" i="2"/>
  <c r="H34" i="2"/>
  <c r="H33" i="2"/>
  <c r="H32" i="2"/>
  <c r="H31" i="2"/>
  <c r="H30" i="2"/>
  <c r="H29" i="2"/>
  <c r="H21" i="2"/>
  <c r="H24" i="2"/>
  <c r="H23" i="2"/>
  <c r="H22" i="2"/>
  <c r="AF3" i="2" l="1"/>
  <c r="AF4" i="2"/>
  <c r="AF2" i="2" s="1"/>
  <c r="AE5" i="2"/>
  <c r="P71" i="1" a="1"/>
  <c r="P71" i="1" s="1"/>
  <c r="R71" i="1" s="1"/>
  <c r="P70" i="1" a="1"/>
  <c r="P70" i="1" s="1"/>
  <c r="R70" i="1" s="1"/>
  <c r="P69" i="1" a="1"/>
  <c r="P69" i="1" s="1"/>
  <c r="R69" i="1" s="1"/>
  <c r="P72" i="1" a="1"/>
  <c r="P72" i="1" s="1"/>
  <c r="R72" i="1" s="1"/>
  <c r="M26" i="2" l="1"/>
  <c r="M25" i="2"/>
  <c r="M24" i="2"/>
  <c r="M23" i="2"/>
  <c r="M37" i="2"/>
  <c r="M36" i="2"/>
  <c r="M35" i="2"/>
  <c r="M33" i="2"/>
  <c r="M32" i="2"/>
  <c r="M31" i="2"/>
  <c r="M29" i="2"/>
  <c r="M28" i="2"/>
  <c r="M27" i="2"/>
  <c r="M21" i="2"/>
  <c r="M20" i="2"/>
  <c r="M19" i="2"/>
  <c r="M17" i="2"/>
  <c r="M16" i="2"/>
  <c r="M15" i="2"/>
  <c r="AE7" i="2"/>
  <c r="AE19" i="2" s="1"/>
  <c r="AE17" i="2"/>
  <c r="AE25" i="2"/>
  <c r="AE24" i="2"/>
  <c r="AE6" i="2" l="1"/>
  <c r="AE18" i="2" s="1"/>
  <c r="AE21" i="2"/>
  <c r="AE22" i="2"/>
  <c r="AE15" i="2"/>
  <c r="AE16" i="2"/>
  <c r="AE23" i="2" l="1"/>
  <c r="AE14" i="2"/>
  <c r="AE20" i="2"/>
  <c r="E39" i="1" a="1"/>
  <c r="E39" i="1" s="1"/>
  <c r="E40" i="1" a="1"/>
  <c r="E40" i="1" s="1"/>
  <c r="E41" i="1" a="1"/>
  <c r="E41" i="1" s="1"/>
  <c r="P52" i="1" l="1" a="1"/>
  <c r="P52" i="1" s="1"/>
  <c r="R52" i="1" s="1"/>
  <c r="R51" i="1"/>
  <c r="P53" i="1" a="1"/>
  <c r="P53" i="1" s="1"/>
  <c r="R53" i="1" s="1"/>
  <c r="P45" i="1" a="1"/>
  <c r="P45" i="1" s="1"/>
  <c r="N39" i="1" a="1"/>
  <c r="N39" i="1" s="1"/>
  <c r="B16" i="3"/>
  <c r="B14" i="3" l="1"/>
  <c r="B10" i="3" l="1"/>
  <c r="B12" i="3"/>
  <c r="G50" i="3" l="1"/>
  <c r="H50" i="3" l="1"/>
  <c r="I50" i="3"/>
  <c r="J50" i="3"/>
  <c r="K50" i="3"/>
  <c r="L50" i="3"/>
  <c r="N42" i="1"/>
  <c r="R42" i="1" s="1"/>
  <c r="N41" i="1"/>
  <c r="N40" i="1"/>
  <c r="R33" i="1" l="1"/>
  <c r="R34" i="1"/>
  <c r="R35" i="1"/>
  <c r="R57" i="1" l="1"/>
  <c r="R56" i="1"/>
  <c r="R49" i="1"/>
  <c r="R50" i="1"/>
  <c r="R48" i="1"/>
  <c r="R45" i="1"/>
  <c r="R39" i="1"/>
  <c r="R40" i="1"/>
  <c r="R41" i="1"/>
  <c r="R7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%Username%</author>
  </authors>
  <commentList>
    <comment ref="D14" authorId="0" shapeId="0" xr:uid="{00000000-0006-0000-0100-000001000000}">
      <text>
        <r>
          <rPr>
            <sz val="9"/>
            <color indexed="81"/>
            <rFont val="Tahoma"/>
            <family val="2"/>
          </rPr>
          <t xml:space="preserve">Add work location
i.e. Parliament Square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<sst xmlns="http://schemas.openxmlformats.org/spreadsheetml/2006/main" count="664" uniqueCount="148">
  <si>
    <t>Travel Advance/Reimbursement of Expenses Claim Form</t>
  </si>
  <si>
    <t>Employee Number:</t>
  </si>
  <si>
    <t>Family Name:</t>
  </si>
  <si>
    <t>First Name:</t>
  </si>
  <si>
    <t>Residential Address:</t>
  </si>
  <si>
    <t>Type of Claim:</t>
  </si>
  <si>
    <t>From:</t>
  </si>
  <si>
    <t>To:</t>
  </si>
  <si>
    <t>Travel Details:</t>
  </si>
  <si>
    <t>Accommodation Allowances</t>
  </si>
  <si>
    <t>Overnight Location City:</t>
  </si>
  <si>
    <t>Required</t>
  </si>
  <si>
    <t>Amount</t>
  </si>
  <si>
    <t>Rate</t>
  </si>
  <si>
    <t>Meal Allowances</t>
  </si>
  <si>
    <t>Overnight</t>
  </si>
  <si>
    <t>Breakfasts:</t>
  </si>
  <si>
    <t>Lunches:</t>
  </si>
  <si>
    <t>Provide Own:</t>
  </si>
  <si>
    <r>
      <t xml:space="preserve">Incidental Expenses </t>
    </r>
    <r>
      <rPr>
        <i/>
        <sz val="11"/>
        <color theme="1"/>
        <rFont val="Calibri"/>
        <family val="2"/>
        <scheme val="minor"/>
      </rPr>
      <t>(Payable per overnight stay)</t>
    </r>
  </si>
  <si>
    <t>Daily</t>
  </si>
  <si>
    <t>Camp Allowances</t>
  </si>
  <si>
    <r>
      <t>Other Allowances</t>
    </r>
    <r>
      <rPr>
        <i/>
        <sz val="11"/>
        <color theme="1"/>
        <rFont val="Calibri"/>
        <family val="2"/>
        <scheme val="minor"/>
      </rPr>
      <t>(e.g. training course or conference allowance)</t>
    </r>
  </si>
  <si>
    <r>
      <t>Use of Own Vehicle/Kilometreage Allowance</t>
    </r>
    <r>
      <rPr>
        <b/>
        <i/>
        <sz val="9"/>
        <color theme="1"/>
        <rFont val="Calibri"/>
        <family val="2"/>
        <scheme val="minor"/>
      </rPr>
      <t xml:space="preserve"> </t>
    </r>
  </si>
  <si>
    <t>Required User</t>
  </si>
  <si>
    <t>Occasional User</t>
  </si>
  <si>
    <t>Allowance</t>
  </si>
  <si>
    <t>Accommodation</t>
  </si>
  <si>
    <t>Capital City</t>
  </si>
  <si>
    <t>Adelaide</t>
  </si>
  <si>
    <t>Brisbane</t>
  </si>
  <si>
    <t>Canberra</t>
  </si>
  <si>
    <t>Darwin</t>
  </si>
  <si>
    <t>Melbourne</t>
  </si>
  <si>
    <t>Perth</t>
  </si>
  <si>
    <t>Tasmania</t>
  </si>
  <si>
    <r>
      <t>Use of Own Vehicle/Kilometreage Allowance</t>
    </r>
    <r>
      <rPr>
        <b/>
        <sz val="9"/>
        <color theme="1"/>
        <rFont val="Calibri"/>
        <family val="2"/>
        <scheme val="minor"/>
      </rPr>
      <t xml:space="preserve"> </t>
    </r>
  </si>
  <si>
    <t>Additional Kms</t>
  </si>
  <si>
    <t>First 10,000 Kms</t>
  </si>
  <si>
    <t>Motorcycles</t>
  </si>
  <si>
    <t>2L and Above</t>
  </si>
  <si>
    <t xml:space="preserve">Less than 2L </t>
  </si>
  <si>
    <t>Meals Daily</t>
  </si>
  <si>
    <t>Nurse</t>
  </si>
  <si>
    <t>Other Staff</t>
  </si>
  <si>
    <t>Breakfast</t>
  </si>
  <si>
    <t>Dinner/Evening Meal</t>
  </si>
  <si>
    <t>Dinner/Evening Meals:</t>
  </si>
  <si>
    <t>Provide Own</t>
  </si>
  <si>
    <t>Lunch</t>
  </si>
  <si>
    <t>Cost Code</t>
  </si>
  <si>
    <t>Meals Overnight</t>
  </si>
  <si>
    <t>Incidental Expenses</t>
  </si>
  <si>
    <t>Per overnight stay</t>
  </si>
  <si>
    <t>Motorcycle</t>
  </si>
  <si>
    <t>First 10000 Kms</t>
  </si>
  <si>
    <t>Less than 2L</t>
  </si>
  <si>
    <t>Occasional</t>
  </si>
  <si>
    <t>Level 1 List</t>
  </si>
  <si>
    <t>Level 2 Lists</t>
  </si>
  <si>
    <t>User List</t>
  </si>
  <si>
    <t>Required List</t>
  </si>
  <si>
    <t>Occasional List</t>
  </si>
  <si>
    <t>Level 3 Lists</t>
  </si>
  <si>
    <t>RequiredFirst10000Kms</t>
  </si>
  <si>
    <t>OccasionalFirst10000Kms</t>
  </si>
  <si>
    <t>RequiredAdditionalKms</t>
  </si>
  <si>
    <t>OccasionalAdditionalKms</t>
  </si>
  <si>
    <t>Vehicle Capacity</t>
  </si>
  <si>
    <t>Kilometres Claimed</t>
  </si>
  <si>
    <t>Category of Kms</t>
  </si>
  <si>
    <t>User Type</t>
  </si>
  <si>
    <t>(Select from drop down list)</t>
  </si>
  <si>
    <t>Advance</t>
  </si>
  <si>
    <t>Reimbursement</t>
  </si>
  <si>
    <t>Date Advance Required:</t>
  </si>
  <si>
    <t>Type of Claim</t>
  </si>
  <si>
    <t>Employee Type</t>
  </si>
  <si>
    <t>Allied Health Professional</t>
  </si>
  <si>
    <t>Education Facility Attendant</t>
  </si>
  <si>
    <t>Teacher</t>
  </si>
  <si>
    <t>Teacher Assistant</t>
  </si>
  <si>
    <t>Non-Teacher</t>
  </si>
  <si>
    <t>Employee Type:</t>
  </si>
  <si>
    <t>Total Advance/Reimbursment:</t>
  </si>
  <si>
    <t>Type of Allowance:</t>
  </si>
  <si>
    <t>Base:</t>
  </si>
  <si>
    <t>Date</t>
  </si>
  <si>
    <t>Travel Diary</t>
  </si>
  <si>
    <t>Time of Departure</t>
  </si>
  <si>
    <t>Time of Arrival</t>
  </si>
  <si>
    <t>Number of Allowances Claimed</t>
  </si>
  <si>
    <t>Dinner</t>
  </si>
  <si>
    <t xml:space="preserve">Kms </t>
  </si>
  <si>
    <t>Other</t>
  </si>
  <si>
    <t>Departed From Base/ Location</t>
  </si>
  <si>
    <t>Overnight At or Returned to Location</t>
  </si>
  <si>
    <t>Totals:</t>
  </si>
  <si>
    <t>Employee Name:</t>
  </si>
  <si>
    <t>Travel Period From:</t>
  </si>
  <si>
    <t xml:space="preserve">Declaration of Claim </t>
  </si>
  <si>
    <t>Authorisation of Claim:</t>
  </si>
  <si>
    <t>I authorise the payment of the travel allowances/reimbursements claimed in accordance with approved travel and travel entitlements.</t>
  </si>
  <si>
    <t>Signature of Claimant</t>
  </si>
  <si>
    <t>Name and Position of Authorised Delegate</t>
  </si>
  <si>
    <t>Standard Working Hours:</t>
  </si>
  <si>
    <t>Finish:</t>
  </si>
  <si>
    <t>Start:</t>
  </si>
  <si>
    <t>Personal Information Protection Statement</t>
  </si>
  <si>
    <r>
      <t xml:space="preserve">Personal information will be collected from you through this form for the purpose of obtaining employee and reimbursement related details and will be used by the Department of Education for processing your travel allowance or reimbursement of expenses claim and other purposes permitted by the </t>
    </r>
    <r>
      <rPr>
        <i/>
        <sz val="10"/>
        <color theme="1"/>
        <rFont val="Calibri"/>
        <family val="2"/>
        <scheme val="minor"/>
      </rPr>
      <t>State Service Act 2000</t>
    </r>
    <r>
      <rPr>
        <sz val="10"/>
        <color theme="1"/>
        <rFont val="Calibri"/>
        <family val="2"/>
        <scheme val="minor"/>
      </rPr>
      <t xml:space="preserve"> and regulations and directions made by or under the Act.</t>
    </r>
  </si>
  <si>
    <r>
      <t xml:space="preserve">Failure to provide this information may result in the Department being unable to process your travel advance or reimbursement of expenses claim. Your personal information will be used for the primary purpose for which it is collected. Personal information will be managed in accordance with the </t>
    </r>
    <r>
      <rPr>
        <i/>
        <sz val="10"/>
        <color theme="1"/>
        <rFont val="Calibri"/>
        <family val="2"/>
        <scheme val="minor"/>
      </rPr>
      <t>Personal Information Protection Act 2004</t>
    </r>
    <r>
      <rPr>
        <sz val="10"/>
        <color theme="1"/>
        <rFont val="Calibri"/>
        <family val="2"/>
        <scheme val="minor"/>
      </rPr>
      <t xml:space="preserve"> and may be accessed by the individual to whom it relates on request to the Department of Education. You may be charged a fee for this service.</t>
    </r>
  </si>
  <si>
    <t>You can obtain a copy of the Department of Education's Personal Information Protection Policy on request to the Human Resources Management Branch at HRM@education.tas.gov.au or at http://www.education.tas.gov.au/Students/schools-colleges/policies/Pages/Personal-Information-Protection-and-Your-Right-to-Information.aspx.</t>
  </si>
  <si>
    <t>Please return the completed and authorised form to:</t>
  </si>
  <si>
    <t>Accounting Operations, Financial Services</t>
  </si>
  <si>
    <t>(Must be completed to ensure payment)</t>
  </si>
  <si>
    <t>I, the above Claimant, declare that the allowances and reimbursements I have claimed are/were for the purposes for which they are/were provided and that my travel has been approved by the authorised delegate.</t>
  </si>
  <si>
    <t>Purpose of Travel                               (must be adequately descriptive - refer to Travel Policy for examples)</t>
  </si>
  <si>
    <t>Signature of Authorised Delegate</t>
  </si>
  <si>
    <t>(i.e.the place from which you normally work)</t>
  </si>
  <si>
    <t>Please complete all white fields where relevant. The grey fields will populate automatically.</t>
  </si>
  <si>
    <r>
      <t xml:space="preserve">Please complete the </t>
    </r>
    <r>
      <rPr>
        <b/>
        <sz val="11"/>
        <color theme="1"/>
        <rFont val="Calibri"/>
        <family val="2"/>
        <scheme val="minor"/>
      </rPr>
      <t xml:space="preserve">Travel Diary </t>
    </r>
    <r>
      <rPr>
        <sz val="11"/>
        <color theme="1"/>
        <rFont val="Calibri"/>
        <family val="2"/>
        <scheme val="minor"/>
      </rPr>
      <t xml:space="preserve">(on the second tab of this workbook), ensure that tax invoices/receipts are attached for other allowances and that the </t>
    </r>
    <r>
      <rPr>
        <b/>
        <sz val="11"/>
        <color theme="1"/>
        <rFont val="Calibri"/>
        <family val="2"/>
        <scheme val="minor"/>
      </rPr>
      <t>Declaration of Claim and Authorisation</t>
    </r>
    <r>
      <rPr>
        <sz val="11"/>
        <color theme="1"/>
        <rFont val="Calibri"/>
        <family val="2"/>
        <scheme val="minor"/>
      </rPr>
      <t xml:space="preserve"> is signed to ensure payment.</t>
    </r>
  </si>
  <si>
    <t>Period of Travel:</t>
  </si>
  <si>
    <t>Enter time using : (i.e. 8:30 AM)</t>
  </si>
  <si>
    <t>Enter time using : (i.e. 5:30 PM)</t>
  </si>
  <si>
    <t>TSSA</t>
  </si>
  <si>
    <t>Carries a Tent and Equipment, including Consumables (clause 5 (ii)):</t>
  </si>
  <si>
    <t>employer chooses not to provide meals and consumables the employee is entitled to purchase food and consumables up to the value of $59.05 for each overnight stay, or is entitled to be paid an allowance of $59.05 for meals and consumables for each overnight stay (cluase 5 (v))</t>
  </si>
  <si>
    <t>GPO Box 169, Hobart, Tasmania, 7001.</t>
  </si>
  <si>
    <t>FinServ@decyp.tas.gov.au</t>
  </si>
  <si>
    <t>Number of Nights:</t>
  </si>
  <si>
    <t>Number of Nights Required to Carry a Tent, Equipment and Consumables:</t>
  </si>
  <si>
    <t>Number of Nights Where No Food and Consumables are Provided:</t>
  </si>
  <si>
    <t>Number of Nights Required to Camp Overnight in a Tent/Hut or Similar:</t>
  </si>
  <si>
    <t># Nights</t>
  </si>
  <si>
    <r>
      <t>Other Allowances/Reimbursements</t>
    </r>
    <r>
      <rPr>
        <i/>
        <sz val="11"/>
        <color theme="1"/>
        <rFont val="Calibri"/>
        <family val="2"/>
        <scheme val="minor"/>
      </rPr>
      <t xml:space="preserve">(e.g. taxi fares, parking fees, telephone calls etc. </t>
    </r>
    <r>
      <rPr>
        <b/>
        <i/>
        <sz val="11"/>
        <color theme="1"/>
        <rFont val="Calibri"/>
        <family val="2"/>
        <scheme val="minor"/>
      </rPr>
      <t xml:space="preserve">Tax Invoices/Receipts </t>
    </r>
    <r>
      <rPr>
        <b/>
        <i/>
        <u/>
        <sz val="11"/>
        <color theme="1"/>
        <rFont val="Calibri"/>
        <family val="2"/>
        <scheme val="minor"/>
      </rPr>
      <t>must</t>
    </r>
    <r>
      <rPr>
        <b/>
        <i/>
        <sz val="11"/>
        <color theme="1"/>
        <rFont val="Calibri"/>
        <family val="2"/>
        <scheme val="minor"/>
      </rPr>
      <t xml:space="preserve"> be provided</t>
    </r>
    <r>
      <rPr>
        <i/>
        <sz val="11"/>
        <color theme="1"/>
        <rFont val="Calibri"/>
        <family val="2"/>
        <scheme val="minor"/>
      </rPr>
      <t>)</t>
    </r>
  </si>
  <si>
    <r>
      <t>(</t>
    </r>
    <r>
      <rPr>
        <b/>
        <sz val="10"/>
        <color theme="1"/>
        <rFont val="Calibri"/>
        <family val="2"/>
        <scheme val="minor"/>
      </rPr>
      <t>Must</t>
    </r>
    <r>
      <rPr>
        <sz val="10"/>
        <color theme="1"/>
        <rFont val="Calibri"/>
        <family val="2"/>
        <scheme val="minor"/>
      </rPr>
      <t xml:space="preserve"> have completed an Application to Provide Private Motor Vehicle - Required/Occasional User Form)</t>
    </r>
  </si>
  <si>
    <t>Number of Nights Required to stay overnight in a standing camp, hut or shelter (non-teaching):</t>
  </si>
  <si>
    <t>Number of Nights Required to stay in employer provided non-commercial accommodation (non-teaching):</t>
  </si>
  <si>
    <t>Stays Overnight in a Tent (clause 3 (b)(ii)):</t>
  </si>
  <si>
    <t>Stays Overnight in Employer Provided Non-Commercial Accommodation (clause 3(b)(iv):</t>
  </si>
  <si>
    <t>Stays Overnight in a Standing Camp, Hut or Shelter (clause 3 (b) (iii):</t>
  </si>
  <si>
    <t>Stays Overnight in a Tent, Hut or Similar (clause 5(i):</t>
  </si>
  <si>
    <t>Number of Nights Required to Camp Overnight in a Tent (non-teaching staff):</t>
  </si>
  <si>
    <t># Days</t>
  </si>
  <si>
    <t>Trailer Attached</t>
  </si>
  <si>
    <t>Trailer attached</t>
  </si>
  <si>
    <t>Department for Education, Children and Young People</t>
  </si>
  <si>
    <t>Sydney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</si>
</sst>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quot;$&quot;* #,##0.0000_-;\-&quot;$&quot;* #,##0.0000_-;_-&quot;$&quot;* &quot;-&quot;??_-;_-@_-"/>
    <numFmt numFmtId="165" formatCode="_-&quot;$&quot;* #,##0_-;\-&quot;$&quot;* #,##0_-;_-&quot;$&quot;* &quot;-&quot;??_-;_-@_-"/>
    <numFmt numFmtId="166" formatCode="[$-409]h:mm\ AM/PM"/>
    <numFmt numFmtId="167" formatCode="&quot;$&quot;#,##0.00"/>
  </numFmts>
  <fonts count="18" x14ac:knownFonts="1">
    <font>
      <sz val="11"/>
      <color theme="1"/>
      <name val="Calibri"/>
      <family val="2"/>
      <scheme val="minor"/>
    </font>
    <font>
      <b/>
      <sz val="11"/>
      <color theme="1"/>
      <name val="Calibri"/>
      <family val="2"/>
      <scheme val="minor"/>
    </font>
    <font>
      <b/>
      <i/>
      <sz val="11"/>
      <color theme="1"/>
      <name val="Calibri"/>
      <family val="2"/>
      <scheme val="minor"/>
    </font>
    <font>
      <sz val="11"/>
      <color theme="1"/>
      <name val="Calibri"/>
      <family val="2"/>
      <scheme val="minor"/>
    </font>
    <font>
      <u/>
      <sz val="11"/>
      <color theme="1"/>
      <name val="Calibri"/>
      <family val="2"/>
      <scheme val="minor"/>
    </font>
    <font>
      <i/>
      <sz val="11"/>
      <color theme="1"/>
      <name val="Calibri"/>
      <family val="2"/>
      <scheme val="minor"/>
    </font>
    <font>
      <b/>
      <i/>
      <u/>
      <sz val="11"/>
      <color theme="1"/>
      <name val="Calibri"/>
      <family val="2"/>
      <scheme val="minor"/>
    </font>
    <font>
      <sz val="10"/>
      <color theme="1"/>
      <name val="Calibri"/>
      <family val="2"/>
      <scheme val="minor"/>
    </font>
    <font>
      <b/>
      <i/>
      <sz val="9"/>
      <color theme="1"/>
      <name val="Calibri"/>
      <family val="2"/>
      <scheme val="minor"/>
    </font>
    <font>
      <b/>
      <u/>
      <sz val="11"/>
      <color theme="1"/>
      <name val="Calibri"/>
      <family val="2"/>
      <scheme val="minor"/>
    </font>
    <font>
      <b/>
      <sz val="9"/>
      <color theme="1"/>
      <name val="Calibri"/>
      <family val="2"/>
      <scheme val="minor"/>
    </font>
    <font>
      <i/>
      <sz val="10"/>
      <color theme="1"/>
      <name val="Calibri"/>
      <family val="2"/>
      <scheme val="minor"/>
    </font>
    <font>
      <b/>
      <sz val="10"/>
      <color theme="1"/>
      <name val="Calibri"/>
      <family val="2"/>
      <scheme val="minor"/>
    </font>
    <font>
      <b/>
      <sz val="16"/>
      <color theme="1"/>
      <name val="Calibri"/>
      <family val="2"/>
      <scheme val="minor"/>
    </font>
    <font>
      <sz val="9"/>
      <color indexed="81"/>
      <name val="Tahoma"/>
      <family val="2"/>
    </font>
    <font>
      <u/>
      <sz val="11"/>
      <color theme="10"/>
      <name val="Calibri"/>
      <family val="2"/>
      <scheme val="minor"/>
    </font>
    <font>
      <b/>
      <sz val="18"/>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xf numFmtId="44" fontId="3" fillId="0" borderId="0" applyFont="0" applyFill="0" applyBorder="0" applyAlignment="0" applyProtection="0"/>
    <xf numFmtId="0" fontId="15" fillId="0" borderId="0" applyNumberFormat="0" applyFill="0" applyBorder="0" applyAlignment="0" applyProtection="0"/>
  </cellStyleXfs>
  <cellXfs count="76">
    <xf numFmtId="0" fontId="0" fillId="0" borderId="0" xfId="0"/>
    <xf numFmtId="0" fontId="1" fillId="0" borderId="0" xfId="0" applyFont="1"/>
    <xf numFmtId="44" fontId="0" fillId="0" borderId="0" xfId="1" applyFont="1"/>
    <xf numFmtId="165" fontId="0" fillId="0" borderId="0" xfId="1" applyNumberFormat="1" applyFont="1"/>
    <xf numFmtId="0" fontId="0" fillId="0" borderId="0" xfId="0" applyProtection="1">
      <protection locked="0"/>
    </xf>
    <xf numFmtId="0" fontId="1" fillId="0" borderId="0" xfId="0" applyFont="1" applyAlignment="1">
      <alignment wrapText="1"/>
    </xf>
    <xf numFmtId="0" fontId="7" fillId="0" borderId="0" xfId="0" applyFont="1"/>
    <xf numFmtId="0" fontId="0" fillId="2" borderId="0" xfId="0" applyFill="1"/>
    <xf numFmtId="0" fontId="11" fillId="2" borderId="0" xfId="0" applyFont="1" applyFill="1"/>
    <xf numFmtId="0" fontId="7" fillId="2" borderId="0" xfId="0" applyFont="1" applyFill="1"/>
    <xf numFmtId="44" fontId="0" fillId="2" borderId="0" xfId="1" applyFont="1" applyFill="1" applyProtection="1"/>
    <xf numFmtId="0" fontId="0" fillId="2" borderId="0" xfId="0" applyFill="1" applyAlignment="1">
      <alignment horizontal="right"/>
    </xf>
    <xf numFmtId="14" fontId="0" fillId="2" borderId="1" xfId="0" applyNumberFormat="1" applyFill="1" applyBorder="1" applyAlignment="1" applyProtection="1">
      <alignment horizontal="center"/>
      <protection locked="0"/>
    </xf>
    <xf numFmtId="0" fontId="1" fillId="2" borderId="0" xfId="0" applyFont="1" applyFill="1"/>
    <xf numFmtId="0" fontId="9" fillId="2" borderId="0" xfId="0" applyFont="1" applyFill="1" applyAlignment="1">
      <alignment horizontal="center"/>
    </xf>
    <xf numFmtId="0" fontId="2" fillId="2" borderId="0" xfId="0" applyFont="1" applyFill="1"/>
    <xf numFmtId="0" fontId="0" fillId="2" borderId="1" xfId="0" applyFill="1" applyBorder="1" applyProtection="1">
      <protection locked="0"/>
    </xf>
    <xf numFmtId="0" fontId="4" fillId="2" borderId="0" xfId="0" applyFont="1" applyFill="1"/>
    <xf numFmtId="44" fontId="0" fillId="2" borderId="1" xfId="1" applyFont="1" applyFill="1" applyBorder="1" applyProtection="1">
      <protection locked="0"/>
    </xf>
    <xf numFmtId="0" fontId="1" fillId="2" borderId="0" xfId="0" applyFont="1" applyFill="1" applyAlignment="1">
      <alignment wrapText="1"/>
    </xf>
    <xf numFmtId="44" fontId="1" fillId="2" borderId="0" xfId="1" applyFont="1" applyFill="1" applyProtection="1"/>
    <xf numFmtId="0" fontId="1" fillId="2" borderId="0" xfId="0" applyFont="1" applyFill="1" applyAlignment="1">
      <alignment horizontal="right"/>
    </xf>
    <xf numFmtId="0" fontId="13" fillId="2" borderId="0" xfId="0" applyFont="1" applyFill="1"/>
    <xf numFmtId="0" fontId="1" fillId="2" borderId="1" xfId="0" applyFont="1" applyFill="1" applyBorder="1" applyAlignment="1">
      <alignment wrapText="1"/>
    </xf>
    <xf numFmtId="14" fontId="0" fillId="2" borderId="1" xfId="0" applyNumberFormat="1" applyFill="1" applyBorder="1" applyProtection="1">
      <protection locked="0"/>
    </xf>
    <xf numFmtId="166" fontId="0" fillId="2" borderId="1" xfId="0" applyNumberFormat="1" applyFill="1" applyBorder="1" applyProtection="1">
      <protection locked="0"/>
    </xf>
    <xf numFmtId="0" fontId="0" fillId="2" borderId="5" xfId="0" applyFill="1" applyBorder="1"/>
    <xf numFmtId="0" fontId="0" fillId="2" borderId="9" xfId="0" applyFill="1" applyBorder="1" applyProtection="1">
      <protection locked="0"/>
    </xf>
    <xf numFmtId="0" fontId="0" fillId="2" borderId="0" xfId="0" applyFill="1" applyProtection="1">
      <protection locked="0"/>
    </xf>
    <xf numFmtId="0" fontId="1" fillId="2" borderId="0" xfId="0" applyFont="1" applyFill="1" applyAlignment="1">
      <alignment vertical="top"/>
    </xf>
    <xf numFmtId="0" fontId="2" fillId="2" borderId="0" xfId="0" applyFont="1" applyFill="1" applyAlignment="1">
      <alignment horizontal="left" wrapText="1"/>
    </xf>
    <xf numFmtId="0" fontId="12" fillId="2" borderId="0" xfId="0" applyFont="1" applyFill="1"/>
    <xf numFmtId="20" fontId="0" fillId="2" borderId="0" xfId="0" applyNumberFormat="1" applyFill="1"/>
    <xf numFmtId="0" fontId="0" fillId="2" borderId="1" xfId="0" applyFill="1" applyBorder="1" applyAlignment="1" applyProtection="1">
      <alignment wrapText="1"/>
      <protection locked="0"/>
    </xf>
    <xf numFmtId="44" fontId="0" fillId="3" borderId="1" xfId="1" applyFont="1" applyFill="1" applyBorder="1" applyProtection="1"/>
    <xf numFmtId="164" fontId="0" fillId="3" borderId="1" xfId="1" applyNumberFormat="1" applyFont="1" applyFill="1" applyBorder="1" applyProtection="1"/>
    <xf numFmtId="44" fontId="1" fillId="3" borderId="5" xfId="1" applyFont="1" applyFill="1" applyBorder="1" applyProtection="1"/>
    <xf numFmtId="167" fontId="0" fillId="2" borderId="1" xfId="0" applyNumberFormat="1" applyFill="1" applyBorder="1" applyProtection="1">
      <protection locked="0"/>
    </xf>
    <xf numFmtId="0" fontId="5" fillId="0" borderId="0" xfId="0" applyFont="1"/>
    <xf numFmtId="0" fontId="1" fillId="2" borderId="0" xfId="0" applyFont="1" applyFill="1" applyProtection="1">
      <protection hidden="1"/>
    </xf>
    <xf numFmtId="0" fontId="0" fillId="2" borderId="0" xfId="0" applyFill="1" applyAlignment="1" applyProtection="1">
      <alignment horizontal="left"/>
      <protection hidden="1"/>
    </xf>
    <xf numFmtId="0" fontId="0" fillId="2" borderId="1" xfId="0" applyFill="1" applyBorder="1" applyProtection="1">
      <protection hidden="1"/>
    </xf>
    <xf numFmtId="0" fontId="0" fillId="2" borderId="0" xfId="0" applyFill="1" applyProtection="1">
      <protection hidden="1"/>
    </xf>
    <xf numFmtId="14" fontId="0" fillId="2" borderId="1" xfId="0" applyNumberFormat="1" applyFill="1" applyBorder="1" applyAlignment="1" applyProtection="1">
      <alignment horizontal="center"/>
      <protection hidden="1"/>
    </xf>
    <xf numFmtId="0" fontId="1" fillId="2" borderId="0" xfId="0" applyFont="1" applyFill="1" applyAlignment="1" applyProtection="1">
      <alignment horizontal="right"/>
      <protection hidden="1"/>
    </xf>
    <xf numFmtId="164" fontId="0" fillId="0" borderId="0" xfId="1" applyNumberFormat="1" applyFont="1" applyFill="1"/>
    <xf numFmtId="44" fontId="0" fillId="0" borderId="0" xfId="1" applyFont="1" applyFill="1"/>
    <xf numFmtId="0" fontId="0" fillId="0" borderId="0" xfId="0" quotePrefix="1"/>
    <xf numFmtId="44" fontId="0" fillId="3" borderId="1" xfId="1" quotePrefix="1" applyFont="1" applyFill="1" applyBorder="1" applyProtection="1"/>
    <xf numFmtId="0" fontId="15" fillId="2" borderId="0" xfId="2" applyFill="1"/>
    <xf numFmtId="0" fontId="0" fillId="2" borderId="4" xfId="0" applyFill="1" applyBorder="1" applyAlignment="1" applyProtection="1">
      <alignment horizontal="left"/>
      <protection hidden="1"/>
    </xf>
    <xf numFmtId="44" fontId="0" fillId="0" borderId="0" xfId="0" applyNumberFormat="1"/>
    <xf numFmtId="0" fontId="0" fillId="2" borderId="0" xfId="0" applyFill="1" applyAlignment="1">
      <alignment horizontal="left" wrapText="1"/>
    </xf>
    <xf numFmtId="0" fontId="16" fillId="2" borderId="0" xfId="0" applyFont="1" applyFill="1"/>
    <xf numFmtId="0" fontId="17" fillId="2" borderId="0" xfId="0" applyFont="1" applyFill="1" applyAlignment="1">
      <alignment horizontal="left" vertical="top"/>
    </xf>
    <xf numFmtId="0" fontId="0" fillId="2" borderId="7"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0" xfId="0" applyFill="1" applyAlignment="1">
      <alignment horizontal="left" wrapText="1"/>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14" fontId="0" fillId="2" borderId="2" xfId="0" applyNumberFormat="1" applyFill="1" applyBorder="1" applyAlignment="1" applyProtection="1">
      <alignment horizontal="center"/>
      <protection locked="0"/>
    </xf>
    <xf numFmtId="14" fontId="0" fillId="2" borderId="3" xfId="0" applyNumberFormat="1" applyFill="1" applyBorder="1" applyAlignment="1" applyProtection="1">
      <alignment horizontal="center"/>
      <protection locked="0"/>
    </xf>
    <xf numFmtId="0" fontId="7" fillId="2" borderId="0" xfId="0" applyFont="1" applyFill="1" applyAlignment="1">
      <alignment horizontal="left" wrapText="1"/>
    </xf>
    <xf numFmtId="0" fontId="2" fillId="2" borderId="0" xfId="0" applyFont="1" applyFill="1" applyAlignment="1">
      <alignment horizontal="left" wrapText="1"/>
    </xf>
    <xf numFmtId="0" fontId="0" fillId="2" borderId="2" xfId="0" applyFill="1" applyBorder="1" applyAlignment="1" applyProtection="1">
      <alignment horizontal="left"/>
      <protection hidden="1"/>
    </xf>
    <xf numFmtId="0" fontId="0" fillId="2" borderId="3" xfId="0" applyFill="1" applyBorder="1" applyAlignment="1" applyProtection="1">
      <alignment horizontal="left"/>
      <protection hidden="1"/>
    </xf>
    <xf numFmtId="0" fontId="1" fillId="2" borderId="1" xfId="0" applyFont="1" applyFill="1" applyBorder="1" applyAlignment="1">
      <alignment horizontal="center"/>
    </xf>
    <xf numFmtId="0" fontId="1" fillId="2" borderId="1" xfId="0" applyFont="1" applyFill="1" applyBorder="1" applyAlignment="1">
      <alignment horizontal="center" wrapText="1"/>
    </xf>
    <xf numFmtId="166" fontId="0" fillId="2" borderId="2" xfId="0" applyNumberFormat="1" applyFill="1" applyBorder="1" applyAlignment="1" applyProtection="1">
      <alignment horizontal="center"/>
      <protection locked="0"/>
    </xf>
    <xf numFmtId="166" fontId="0" fillId="2" borderId="3" xfId="0" applyNumberFormat="1" applyFill="1" applyBorder="1" applyAlignment="1" applyProtection="1">
      <alignment horizontal="center"/>
      <protection locked="0"/>
    </xf>
    <xf numFmtId="0" fontId="1" fillId="0" borderId="0" xfId="0" applyFont="1" applyAlignment="1">
      <alignment horizontal="center"/>
    </xf>
  </cellXfs>
  <cellStyles count="3">
    <cellStyle name="Currency" xfId="1" builtinId="4"/>
    <cellStyle name="Hyperlink" xfId="2" builtinId="8"/>
    <cellStyle name="Normal" xfId="0" builtinId="0"/>
  </cellStyles>
  <dxfs count="7">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625475</xdr:colOff>
      <xdr:row>11</xdr:row>
      <xdr:rowOff>174187</xdr:rowOff>
    </xdr:to>
    <xdr:pic>
      <xdr:nvPicPr>
        <xdr:cNvPr id="2" name="Picture 1">
          <a:extLst>
            <a:ext uri="{FF2B5EF4-FFF2-40B4-BE49-F238E27FC236}">
              <a16:creationId xmlns:a16="http://schemas.microsoft.com/office/drawing/2014/main" id="{E10B23F8-56CA-B9FA-D7F8-EB6F2F647611}"/>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0880"/>
        <a:stretch/>
      </xdr:blipFill>
      <xdr:spPr bwMode="auto">
        <a:xfrm>
          <a:off x="0" y="0"/>
          <a:ext cx="8750300" cy="23744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276225</xdr:colOff>
      <xdr:row>83</xdr:row>
      <xdr:rowOff>38100</xdr:rowOff>
    </xdr:from>
    <xdr:to>
      <xdr:col>17</xdr:col>
      <xdr:colOff>339090</xdr:colOff>
      <xdr:row>87</xdr:row>
      <xdr:rowOff>121920</xdr:rowOff>
    </xdr:to>
    <xdr:pic>
      <xdr:nvPicPr>
        <xdr:cNvPr id="4" name="Picture 3" descr="Tasmanian Government logo">
          <a:extLst>
            <a:ext uri="{FF2B5EF4-FFF2-40B4-BE49-F238E27FC236}">
              <a16:creationId xmlns:a16="http://schemas.microsoft.com/office/drawing/2014/main" id="{6F933146-F670-74F8-2958-9ABE56F84D1F}"/>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5700" y="14154150"/>
          <a:ext cx="910590" cy="8458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5</xdr:row>
      <xdr:rowOff>75918</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229850" cy="1028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E101:E104" totalsRowShown="0" headerRowDxfId="6">
  <autoFilter ref="E101:E104" xr:uid="{00000000-0009-0000-0100-000001000000}"/>
  <tableColumns count="1">
    <tableColumn id="1" xr3:uid="{00000000-0010-0000-0000-000001000000}" name="User Lis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G101:G105" totalsRowShown="0" headerRowDxfId="5">
  <autoFilter ref="G101:G105" xr:uid="{00000000-0009-0000-0100-000003000000}"/>
  <tableColumns count="1">
    <tableColumn id="1" xr3:uid="{00000000-0010-0000-0100-000001000000}" name="Required List"/>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I101:I105" totalsRowShown="0" headerRowDxfId="4">
  <autoFilter ref="I101:I105" xr:uid="{00000000-0009-0000-0100-000004000000}"/>
  <tableColumns count="1">
    <tableColumn id="1" xr3:uid="{00000000-0010-0000-0200-000001000000}" name="Occasional List"/>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E108:E112" totalsRowShown="0" headerRowDxfId="3">
  <autoFilter ref="E108:E112" xr:uid="{00000000-0009-0000-0100-000005000000}"/>
  <tableColumns count="1">
    <tableColumn id="1" xr3:uid="{00000000-0010-0000-0300-000001000000}" name="RequiredFirst10000Kms"/>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G108:G112" totalsRowShown="0" headerRowDxfId="2">
  <autoFilter ref="G108:G112" xr:uid="{00000000-0009-0000-0100-000006000000}"/>
  <tableColumns count="1">
    <tableColumn id="1" xr3:uid="{00000000-0010-0000-0400-000001000000}" name="RequiredAdditionalKms"/>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E114:E118" totalsRowShown="0" headerRowDxfId="1">
  <autoFilter ref="E114:E118" xr:uid="{00000000-0009-0000-0100-000007000000}"/>
  <tableColumns count="1">
    <tableColumn id="1" xr3:uid="{00000000-0010-0000-0500-000001000000}" name="OccasionalFirst10000Kms"/>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8" displayName="Table8" ref="G114:G118" totalsRowShown="0" headerRowDxfId="0">
  <autoFilter ref="G114:G118" xr:uid="{00000000-0009-0000-0100-000008000000}"/>
  <tableColumns count="1">
    <tableColumn id="1" xr3:uid="{00000000-0010-0000-0600-000001000000}" name="OccasionalAdditionalKms"/>
  </tableColumns>
  <tableStyleInfo name="TableStyleMedium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inServ@decyp.tas.gov.a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88"/>
  <sheetViews>
    <sheetView tabSelected="1" topLeftCell="A20" zoomScale="111" workbookViewId="0">
      <selection activeCell="J13" sqref="J13:O13"/>
    </sheetView>
  </sheetViews>
  <sheetFormatPr defaultRowHeight="14.25" x14ac:dyDescent="0.45"/>
  <cols>
    <col min="1" max="1" width="19.73046875" customWidth="1"/>
    <col min="2" max="2" width="3" customWidth="1"/>
    <col min="3" max="3" width="9.3984375" customWidth="1"/>
    <col min="4" max="4" width="1.86328125" customWidth="1"/>
    <col min="5" max="5" width="12.86328125" customWidth="1"/>
    <col min="6" max="7" width="3" customWidth="1"/>
    <col min="8" max="8" width="1.3984375" customWidth="1"/>
    <col min="9" max="9" width="14.86328125" customWidth="1"/>
    <col min="10" max="10" width="3" customWidth="1"/>
    <col min="11" max="11" width="3.73046875" customWidth="1"/>
    <col min="12" max="12" width="5.73046875" customWidth="1"/>
    <col min="13" max="13" width="13.265625" customWidth="1"/>
    <col min="14" max="14" width="10.59765625" customWidth="1"/>
    <col min="15" max="15" width="3.73046875" customWidth="1"/>
    <col min="16" max="16" width="9"/>
    <col min="17" max="17" width="3.73046875" customWidth="1"/>
    <col min="18" max="18" width="10" bestFit="1" customWidth="1"/>
    <col min="19" max="20" width="9"/>
  </cols>
  <sheetData>
    <row r="1" spans="1:18" x14ac:dyDescent="0.45">
      <c r="A1" s="7"/>
      <c r="B1" s="7"/>
      <c r="C1" s="7"/>
      <c r="D1" s="7"/>
      <c r="E1" s="7"/>
      <c r="F1" s="7"/>
      <c r="G1" s="7"/>
      <c r="H1" s="7"/>
      <c r="I1" s="7"/>
      <c r="J1" s="7"/>
      <c r="K1" s="7"/>
      <c r="L1" s="7"/>
      <c r="M1" s="7"/>
      <c r="N1" s="7"/>
      <c r="O1" s="7"/>
      <c r="P1" s="7"/>
      <c r="Q1" s="7"/>
      <c r="R1" s="7"/>
    </row>
    <row r="2" spans="1:18" x14ac:dyDescent="0.45">
      <c r="A2" s="7"/>
      <c r="B2" s="7"/>
      <c r="C2" s="7"/>
      <c r="D2" s="7"/>
      <c r="E2" s="7"/>
      <c r="F2" s="7"/>
      <c r="G2" s="7"/>
      <c r="H2" s="7"/>
      <c r="I2" s="7"/>
      <c r="J2" s="7"/>
      <c r="K2" s="7"/>
      <c r="L2" s="7"/>
      <c r="M2" s="7"/>
      <c r="N2" s="7"/>
      <c r="O2" s="7"/>
      <c r="P2" s="7"/>
      <c r="Q2" s="7"/>
      <c r="R2" s="7"/>
    </row>
    <row r="3" spans="1:18" x14ac:dyDescent="0.45">
      <c r="A3" s="7"/>
      <c r="B3" s="7"/>
      <c r="C3" s="7"/>
      <c r="D3" s="7"/>
      <c r="E3" s="7"/>
      <c r="F3" s="7"/>
      <c r="G3" s="7"/>
      <c r="H3" s="7"/>
      <c r="I3" s="7"/>
      <c r="J3" s="7"/>
      <c r="K3" s="7"/>
      <c r="L3" s="7"/>
      <c r="M3" s="7"/>
      <c r="N3" s="7"/>
      <c r="O3" s="7"/>
      <c r="P3" s="7"/>
      <c r="Q3" s="7"/>
      <c r="R3" s="7"/>
    </row>
    <row r="4" spans="1:18" x14ac:dyDescent="0.45">
      <c r="A4" s="7"/>
      <c r="B4" s="7"/>
      <c r="C4" s="7"/>
      <c r="D4" s="7"/>
      <c r="E4" s="7"/>
      <c r="F4" s="7"/>
      <c r="G4" s="7"/>
      <c r="H4" s="7"/>
      <c r="I4" s="7"/>
      <c r="J4" s="7"/>
      <c r="K4" s="7"/>
      <c r="L4" s="7"/>
      <c r="M4" s="7"/>
      <c r="N4" s="7"/>
      <c r="O4" s="7"/>
      <c r="P4" s="7"/>
      <c r="Q4" s="7"/>
      <c r="R4" s="7"/>
    </row>
    <row r="5" spans="1:18" x14ac:dyDescent="0.45">
      <c r="A5" s="7"/>
      <c r="B5" s="7"/>
      <c r="C5" s="7"/>
      <c r="D5" s="7"/>
      <c r="E5" s="7"/>
      <c r="F5" s="7"/>
      <c r="G5" s="7"/>
      <c r="H5" s="7"/>
      <c r="I5" s="7"/>
      <c r="J5" s="7"/>
      <c r="K5" s="7"/>
      <c r="L5" s="7"/>
      <c r="M5" s="7"/>
      <c r="N5" s="7"/>
      <c r="O5" s="7"/>
      <c r="P5" s="7"/>
      <c r="Q5" s="7"/>
      <c r="R5" s="7"/>
    </row>
    <row r="6" spans="1:18" x14ac:dyDescent="0.45">
      <c r="A6" s="7"/>
      <c r="B6" s="7"/>
      <c r="C6" s="7"/>
      <c r="D6" s="7"/>
      <c r="E6" s="7"/>
      <c r="F6" s="7"/>
      <c r="G6" s="7"/>
      <c r="H6" s="7"/>
      <c r="I6" s="7"/>
      <c r="J6" s="7"/>
      <c r="K6" s="7"/>
      <c r="L6" s="7"/>
      <c r="M6" s="7"/>
      <c r="N6" s="7"/>
      <c r="O6" s="7"/>
      <c r="P6" s="7"/>
      <c r="Q6" s="7"/>
      <c r="R6" s="7"/>
    </row>
    <row r="7" spans="1:18" ht="23.25" x14ac:dyDescent="0.7">
      <c r="A7" s="53" t="s">
        <v>0</v>
      </c>
      <c r="B7" s="7"/>
      <c r="C7" s="7"/>
      <c r="D7" s="7"/>
      <c r="E7" s="7"/>
      <c r="F7" s="7"/>
      <c r="G7" s="7"/>
      <c r="H7" s="7"/>
      <c r="I7" s="7"/>
      <c r="J7" s="7"/>
      <c r="K7" s="7"/>
      <c r="L7" s="7"/>
      <c r="M7" s="7"/>
      <c r="N7" s="7"/>
      <c r="O7" s="7"/>
      <c r="P7" s="7"/>
      <c r="Q7" s="7"/>
      <c r="R7" s="7"/>
    </row>
    <row r="8" spans="1:18" x14ac:dyDescent="0.45">
      <c r="A8" s="9" t="s">
        <v>119</v>
      </c>
      <c r="B8" s="7"/>
      <c r="C8" s="7"/>
      <c r="D8" s="7"/>
      <c r="E8" s="7"/>
      <c r="F8" s="7"/>
      <c r="G8" s="7"/>
      <c r="H8" s="7"/>
      <c r="I8" s="7"/>
      <c r="J8" s="7"/>
      <c r="K8" s="7"/>
      <c r="L8" s="7"/>
      <c r="M8" s="7"/>
      <c r="N8" s="7"/>
      <c r="O8" s="7"/>
      <c r="P8" s="7"/>
      <c r="Q8" s="7"/>
      <c r="R8" s="7"/>
    </row>
    <row r="9" spans="1:18" x14ac:dyDescent="0.45">
      <c r="A9" s="7"/>
      <c r="B9" s="7"/>
      <c r="C9" s="7"/>
      <c r="D9" s="7"/>
      <c r="E9" s="7"/>
      <c r="F9" s="7"/>
      <c r="G9" s="7"/>
      <c r="H9" s="7"/>
      <c r="I9" s="7"/>
      <c r="J9" s="7"/>
      <c r="K9" s="7"/>
      <c r="L9" s="7"/>
      <c r="M9" s="7"/>
      <c r="N9" s="7"/>
      <c r="O9" s="7"/>
      <c r="P9" s="7"/>
      <c r="Q9" s="7"/>
      <c r="R9" s="7"/>
    </row>
    <row r="10" spans="1:18" x14ac:dyDescent="0.45">
      <c r="A10" s="7"/>
      <c r="B10" s="7"/>
      <c r="C10" s="7"/>
      <c r="D10" s="7"/>
      <c r="E10" s="7"/>
      <c r="F10" s="7"/>
      <c r="G10" s="7"/>
      <c r="H10" s="7"/>
      <c r="I10" s="7"/>
      <c r="J10" s="7"/>
      <c r="K10" s="7"/>
      <c r="L10" s="7"/>
      <c r="M10" s="7"/>
      <c r="N10" s="7"/>
      <c r="O10" s="7"/>
      <c r="P10" s="7"/>
      <c r="Q10" s="7"/>
      <c r="R10" s="7"/>
    </row>
    <row r="11" spans="1:18" x14ac:dyDescent="0.45">
      <c r="A11" s="7"/>
      <c r="B11" s="7"/>
      <c r="C11" s="7"/>
      <c r="D11" s="7"/>
      <c r="E11" s="7"/>
      <c r="F11" s="7"/>
      <c r="G11" s="7"/>
      <c r="H11" s="7"/>
      <c r="I11" s="7"/>
      <c r="J11" s="7"/>
      <c r="K11" s="7"/>
      <c r="L11" s="7"/>
      <c r="M11" s="7"/>
      <c r="N11" s="7"/>
      <c r="O11" s="7"/>
      <c r="P11" s="7"/>
      <c r="Q11" s="7"/>
      <c r="R11" s="7"/>
    </row>
    <row r="12" spans="1:18" x14ac:dyDescent="0.45">
      <c r="A12" s="7"/>
      <c r="B12" s="7"/>
      <c r="C12" s="7"/>
      <c r="D12" s="7"/>
      <c r="E12" s="7"/>
      <c r="F12" s="7"/>
      <c r="G12" s="7"/>
      <c r="H12" s="7"/>
      <c r="I12" s="7"/>
      <c r="J12" s="7"/>
      <c r="K12" s="7"/>
      <c r="L12" s="7"/>
      <c r="M12" s="7"/>
      <c r="N12" s="7"/>
      <c r="O12" s="7"/>
      <c r="P12" s="7"/>
      <c r="Q12" s="7"/>
      <c r="R12" s="7"/>
    </row>
    <row r="13" spans="1:18" x14ac:dyDescent="0.45">
      <c r="A13" s="7" t="s">
        <v>1</v>
      </c>
      <c r="B13" s="7"/>
      <c r="C13" s="62"/>
      <c r="D13" s="63"/>
      <c r="E13" s="64"/>
      <c r="F13" s="7"/>
      <c r="G13" s="7"/>
      <c r="H13" s="7"/>
      <c r="I13" s="7" t="s">
        <v>83</v>
      </c>
      <c r="J13" s="62"/>
      <c r="K13" s="63"/>
      <c r="L13" s="63"/>
      <c r="M13" s="63"/>
      <c r="N13" s="63"/>
      <c r="O13" s="64"/>
      <c r="P13" s="7"/>
      <c r="Q13" s="7"/>
      <c r="R13" s="7"/>
    </row>
    <row r="14" spans="1:18" x14ac:dyDescent="0.45">
      <c r="A14" s="8"/>
      <c r="B14" s="9"/>
      <c r="C14" s="7"/>
      <c r="D14" s="9"/>
      <c r="E14" s="9"/>
      <c r="F14" s="9"/>
      <c r="G14" s="8"/>
      <c r="H14" s="7"/>
      <c r="I14" s="9"/>
      <c r="J14" s="8" t="s">
        <v>72</v>
      </c>
      <c r="K14" s="7"/>
      <c r="L14" s="7"/>
      <c r="M14" s="7"/>
      <c r="N14" s="7"/>
      <c r="O14" s="7"/>
      <c r="P14" s="10"/>
      <c r="Q14" s="10"/>
      <c r="R14" s="10"/>
    </row>
    <row r="15" spans="1:18" ht="2.4500000000000002" customHeight="1" x14ac:dyDescent="0.45">
      <c r="A15" s="7"/>
      <c r="B15" s="7"/>
      <c r="C15" s="7"/>
      <c r="D15" s="7"/>
      <c r="E15" s="7"/>
      <c r="F15" s="7"/>
      <c r="G15" s="7"/>
      <c r="H15" s="7"/>
      <c r="I15" s="7"/>
      <c r="J15" s="7"/>
      <c r="K15" s="7"/>
      <c r="L15" s="7"/>
      <c r="M15" s="7"/>
      <c r="N15" s="7"/>
      <c r="O15" s="7"/>
      <c r="P15" s="7"/>
      <c r="Q15" s="7"/>
      <c r="R15" s="7"/>
    </row>
    <row r="16" spans="1:18" x14ac:dyDescent="0.45">
      <c r="A16" s="7" t="s">
        <v>2</v>
      </c>
      <c r="B16" s="7"/>
      <c r="C16" s="62"/>
      <c r="D16" s="63"/>
      <c r="E16" s="64"/>
      <c r="F16" s="7"/>
      <c r="G16" s="7"/>
      <c r="H16" s="7"/>
      <c r="I16" s="7" t="s">
        <v>3</v>
      </c>
      <c r="J16" s="62"/>
      <c r="K16" s="63"/>
      <c r="L16" s="63"/>
      <c r="M16" s="63"/>
      <c r="N16" s="63"/>
      <c r="O16" s="64"/>
      <c r="P16" s="7"/>
      <c r="Q16" s="7"/>
      <c r="R16" s="7"/>
    </row>
    <row r="17" spans="1:18" ht="2.4500000000000002" customHeight="1" x14ac:dyDescent="0.45">
      <c r="A17" s="7"/>
      <c r="B17" s="7"/>
      <c r="C17" s="7"/>
      <c r="D17" s="7"/>
      <c r="E17" s="7"/>
      <c r="F17" s="7"/>
      <c r="G17" s="7"/>
      <c r="H17" s="7"/>
      <c r="I17" s="7"/>
      <c r="J17" s="7"/>
      <c r="K17" s="7"/>
      <c r="L17" s="7"/>
      <c r="M17" s="7"/>
      <c r="N17" s="7"/>
      <c r="O17" s="7"/>
      <c r="P17" s="7"/>
      <c r="Q17" s="7"/>
      <c r="R17" s="7"/>
    </row>
    <row r="18" spans="1:18" x14ac:dyDescent="0.45">
      <c r="A18" s="7" t="s">
        <v>4</v>
      </c>
      <c r="B18" s="7"/>
      <c r="C18" s="62"/>
      <c r="D18" s="63"/>
      <c r="E18" s="63"/>
      <c r="F18" s="63"/>
      <c r="G18" s="63"/>
      <c r="H18" s="63"/>
      <c r="I18" s="63"/>
      <c r="J18" s="64"/>
      <c r="K18" s="7"/>
      <c r="L18" s="7"/>
      <c r="M18" s="7"/>
      <c r="N18" s="7"/>
      <c r="O18" s="7"/>
      <c r="P18" s="7"/>
      <c r="Q18" s="7"/>
      <c r="R18" s="7"/>
    </row>
    <row r="19" spans="1:18" x14ac:dyDescent="0.45">
      <c r="A19" s="7"/>
      <c r="B19" s="7"/>
      <c r="C19" s="62"/>
      <c r="D19" s="63"/>
      <c r="E19" s="63"/>
      <c r="F19" s="63"/>
      <c r="G19" s="63"/>
      <c r="H19" s="63"/>
      <c r="I19" s="63"/>
      <c r="J19" s="64"/>
      <c r="K19" s="7"/>
      <c r="L19" s="7"/>
      <c r="M19" s="7"/>
      <c r="N19" s="7"/>
      <c r="O19" s="7"/>
      <c r="P19" s="7"/>
      <c r="Q19" s="7"/>
      <c r="R19" s="7"/>
    </row>
    <row r="20" spans="1:18" x14ac:dyDescent="0.45">
      <c r="A20" s="7"/>
      <c r="B20" s="7"/>
      <c r="C20" s="62"/>
      <c r="D20" s="63"/>
      <c r="E20" s="63"/>
      <c r="F20" s="63"/>
      <c r="G20" s="63"/>
      <c r="H20" s="63"/>
      <c r="I20" s="63"/>
      <c r="J20" s="64"/>
      <c r="K20" s="7"/>
      <c r="L20" s="7"/>
      <c r="M20" s="7"/>
      <c r="N20" s="7"/>
      <c r="O20" s="7"/>
      <c r="P20" s="7"/>
      <c r="Q20" s="7"/>
      <c r="R20" s="7"/>
    </row>
    <row r="21" spans="1:18" ht="9.75" customHeight="1" x14ac:dyDescent="0.45">
      <c r="A21" s="7"/>
      <c r="B21" s="7"/>
      <c r="C21" s="7"/>
      <c r="D21" s="7"/>
      <c r="E21" s="7"/>
      <c r="F21" s="7"/>
      <c r="G21" s="7"/>
      <c r="H21" s="7"/>
      <c r="I21" s="7"/>
      <c r="J21" s="7"/>
      <c r="K21" s="7"/>
      <c r="L21" s="7"/>
      <c r="M21" s="7"/>
      <c r="N21" s="7"/>
      <c r="O21" s="7"/>
      <c r="P21" s="7"/>
      <c r="Q21" s="7"/>
      <c r="R21" s="7"/>
    </row>
    <row r="22" spans="1:18" x14ac:dyDescent="0.45">
      <c r="A22" s="7" t="s">
        <v>5</v>
      </c>
      <c r="B22" s="7"/>
      <c r="C22" s="58"/>
      <c r="D22" s="59"/>
      <c r="E22" s="60"/>
      <c r="F22" s="7"/>
      <c r="G22" s="7"/>
      <c r="H22" s="7"/>
      <c r="I22" s="7"/>
      <c r="J22" s="11" t="s">
        <v>75</v>
      </c>
      <c r="K22" s="65"/>
      <c r="L22" s="59"/>
      <c r="M22" s="59"/>
      <c r="N22" s="60"/>
      <c r="O22" s="7"/>
      <c r="P22" s="7"/>
      <c r="Q22" s="7"/>
      <c r="R22" s="7"/>
    </row>
    <row r="23" spans="1:18" x14ac:dyDescent="0.45">
      <c r="A23" s="8"/>
      <c r="B23" s="9"/>
      <c r="C23" s="8" t="s">
        <v>72</v>
      </c>
      <c r="D23" s="9"/>
      <c r="E23" s="9"/>
      <c r="F23" s="9"/>
      <c r="G23" s="8"/>
      <c r="H23" s="7"/>
      <c r="I23" s="9"/>
      <c r="J23" s="9"/>
      <c r="K23" s="7"/>
      <c r="L23" s="7"/>
      <c r="M23" s="7"/>
      <c r="N23" s="7"/>
      <c r="O23" s="7"/>
      <c r="P23" s="10"/>
      <c r="Q23" s="10"/>
      <c r="R23" s="10"/>
    </row>
    <row r="24" spans="1:18" ht="2.4500000000000002" customHeight="1" x14ac:dyDescent="0.45">
      <c r="A24" s="7"/>
      <c r="B24" s="7"/>
      <c r="C24" s="7"/>
      <c r="D24" s="7"/>
      <c r="E24" s="7"/>
      <c r="F24" s="7"/>
      <c r="G24" s="7"/>
      <c r="H24" s="7"/>
      <c r="I24" s="7"/>
      <c r="J24" s="7"/>
      <c r="K24" s="7"/>
      <c r="L24" s="7"/>
      <c r="M24" s="7"/>
      <c r="N24" s="7"/>
      <c r="O24" s="7"/>
      <c r="P24" s="7"/>
      <c r="Q24" s="7"/>
      <c r="R24" s="7"/>
    </row>
    <row r="25" spans="1:18" ht="11.25" customHeight="1" x14ac:dyDescent="0.45">
      <c r="A25" s="7"/>
      <c r="B25" s="7"/>
      <c r="C25" s="7"/>
      <c r="D25" s="7"/>
      <c r="E25" s="7"/>
      <c r="F25" s="7"/>
      <c r="G25" s="7"/>
      <c r="H25" s="7"/>
      <c r="I25" s="7"/>
      <c r="J25" s="7"/>
      <c r="K25" s="7"/>
      <c r="L25" s="7"/>
      <c r="M25" s="7"/>
      <c r="N25" s="7"/>
      <c r="O25" s="7"/>
      <c r="P25" s="7"/>
      <c r="Q25" s="7"/>
      <c r="R25" s="7"/>
    </row>
    <row r="26" spans="1:18" ht="2.4500000000000002" customHeight="1" x14ac:dyDescent="0.45">
      <c r="A26" s="7"/>
      <c r="B26" s="7"/>
      <c r="C26" s="7"/>
      <c r="D26" s="7"/>
      <c r="E26" s="7"/>
      <c r="F26" s="7"/>
      <c r="G26" s="7"/>
      <c r="H26" s="7"/>
      <c r="I26" s="7"/>
      <c r="J26" s="7"/>
      <c r="K26" s="7"/>
      <c r="L26" s="7"/>
      <c r="M26" s="7"/>
      <c r="N26" s="7"/>
      <c r="O26" s="7"/>
      <c r="P26" s="7"/>
      <c r="Q26" s="7"/>
      <c r="R26" s="7"/>
    </row>
    <row r="27" spans="1:18" x14ac:dyDescent="0.45">
      <c r="A27" s="7" t="s">
        <v>121</v>
      </c>
      <c r="B27" s="7"/>
      <c r="C27" s="7" t="s">
        <v>6</v>
      </c>
      <c r="D27" s="65"/>
      <c r="E27" s="66"/>
      <c r="F27" s="7"/>
      <c r="G27" s="7" t="s">
        <v>7</v>
      </c>
      <c r="H27" s="7"/>
      <c r="I27" s="12"/>
      <c r="J27" s="7"/>
      <c r="K27" s="7"/>
      <c r="L27" s="7"/>
      <c r="M27" s="7"/>
      <c r="N27" s="7"/>
      <c r="O27" s="7"/>
      <c r="P27" s="7"/>
      <c r="Q27" s="7"/>
      <c r="R27" s="7"/>
    </row>
    <row r="28" spans="1:18" ht="12" customHeight="1" x14ac:dyDescent="0.45">
      <c r="A28" s="7"/>
      <c r="B28" s="7"/>
      <c r="C28" s="7"/>
      <c r="D28" s="7"/>
      <c r="E28" s="7"/>
      <c r="F28" s="7"/>
      <c r="G28" s="7"/>
      <c r="H28" s="7"/>
      <c r="I28" s="7"/>
      <c r="J28" s="7"/>
      <c r="K28" s="7"/>
      <c r="L28" s="7"/>
      <c r="M28" s="7"/>
      <c r="N28" s="7"/>
      <c r="O28" s="7"/>
      <c r="P28" s="7"/>
      <c r="Q28" s="7"/>
      <c r="R28" s="7"/>
    </row>
    <row r="29" spans="1:18" x14ac:dyDescent="0.45">
      <c r="A29" s="13" t="s">
        <v>8</v>
      </c>
      <c r="B29" s="7"/>
      <c r="C29" s="7"/>
      <c r="D29" s="7"/>
      <c r="E29" s="7"/>
      <c r="F29" s="7"/>
      <c r="G29" s="7"/>
      <c r="H29" s="7"/>
      <c r="I29" s="7"/>
      <c r="J29" s="7"/>
      <c r="K29" s="7"/>
      <c r="L29" s="7"/>
      <c r="M29" s="7"/>
      <c r="N29" s="7"/>
      <c r="O29" s="7"/>
      <c r="P29" s="14" t="s">
        <v>13</v>
      </c>
      <c r="Q29" s="7"/>
      <c r="R29" s="14" t="s">
        <v>12</v>
      </c>
    </row>
    <row r="30" spans="1:18" ht="2.4500000000000002" customHeight="1" x14ac:dyDescent="0.45">
      <c r="A30" s="7"/>
      <c r="B30" s="7"/>
      <c r="C30" s="7"/>
      <c r="D30" s="7"/>
      <c r="E30" s="7"/>
      <c r="F30" s="7"/>
      <c r="G30" s="7"/>
      <c r="H30" s="7"/>
      <c r="I30" s="7"/>
      <c r="J30" s="7"/>
      <c r="K30" s="7"/>
      <c r="L30" s="7"/>
      <c r="M30" s="7"/>
      <c r="N30" s="7"/>
      <c r="O30" s="7"/>
      <c r="P30" s="7"/>
      <c r="Q30" s="7"/>
      <c r="R30" s="7"/>
    </row>
    <row r="31" spans="1:18" x14ac:dyDescent="0.45">
      <c r="A31" s="15" t="s">
        <v>9</v>
      </c>
      <c r="B31" s="7"/>
      <c r="C31" s="7"/>
      <c r="D31" s="7"/>
      <c r="E31" s="7"/>
      <c r="F31" s="7"/>
      <c r="G31" s="7"/>
      <c r="H31" s="7"/>
      <c r="I31" s="7"/>
      <c r="J31" s="8" t="s">
        <v>72</v>
      </c>
      <c r="K31" s="7"/>
      <c r="L31" s="7"/>
      <c r="M31" s="7"/>
      <c r="N31" s="7"/>
      <c r="O31" s="7"/>
      <c r="P31" s="7"/>
      <c r="Q31" s="7"/>
      <c r="R31" s="7"/>
    </row>
    <row r="32" spans="1:18" x14ac:dyDescent="0.45">
      <c r="A32" s="7" t="s">
        <v>129</v>
      </c>
      <c r="B32" s="7"/>
      <c r="C32" s="16"/>
      <c r="D32" s="7"/>
      <c r="E32" s="7"/>
      <c r="F32" s="7"/>
      <c r="G32" s="7"/>
      <c r="H32" s="7"/>
      <c r="I32" s="11" t="s">
        <v>10</v>
      </c>
      <c r="J32" s="58"/>
      <c r="K32" s="59"/>
      <c r="L32" s="59"/>
      <c r="M32" s="59"/>
      <c r="N32" s="60"/>
      <c r="O32" s="7"/>
      <c r="P32" s="34" t="str">
        <f>IFERROR(VLOOKUP(J32,'Inputs and Picklists'!$A$3:$B$127,2,FALSE),"$         - ")</f>
        <v xml:space="preserve">$         - </v>
      </c>
      <c r="Q32" s="10"/>
      <c r="R32" s="34">
        <f>IFERROR(C32*P32,0)</f>
        <v>0</v>
      </c>
    </row>
    <row r="33" spans="1:21" x14ac:dyDescent="0.45">
      <c r="A33" s="7" t="s">
        <v>129</v>
      </c>
      <c r="B33" s="7"/>
      <c r="C33" s="16"/>
      <c r="D33" s="7"/>
      <c r="E33" s="7"/>
      <c r="F33" s="7"/>
      <c r="G33" s="7"/>
      <c r="H33" s="7"/>
      <c r="I33" s="11" t="s">
        <v>10</v>
      </c>
      <c r="J33" s="58"/>
      <c r="K33" s="59"/>
      <c r="L33" s="59"/>
      <c r="M33" s="59"/>
      <c r="N33" s="60"/>
      <c r="O33" s="7"/>
      <c r="P33" s="34" t="str">
        <f>IFERROR(VLOOKUP(J33,'Inputs and Picklists'!$A$3:$B$127,2,FALSE),"$         - ")</f>
        <v xml:space="preserve">$         - </v>
      </c>
      <c r="Q33" s="10"/>
      <c r="R33" s="34">
        <f t="shared" ref="R33:R35" si="0">IFERROR(C33*P33,0)</f>
        <v>0</v>
      </c>
    </row>
    <row r="34" spans="1:21" x14ac:dyDescent="0.45">
      <c r="A34" s="7" t="s">
        <v>129</v>
      </c>
      <c r="B34" s="7"/>
      <c r="C34" s="16"/>
      <c r="D34" s="7"/>
      <c r="E34" s="7"/>
      <c r="F34" s="7"/>
      <c r="G34" s="7"/>
      <c r="H34" s="7"/>
      <c r="I34" s="11" t="s">
        <v>10</v>
      </c>
      <c r="J34" s="58"/>
      <c r="K34" s="59"/>
      <c r="L34" s="59"/>
      <c r="M34" s="59"/>
      <c r="N34" s="60"/>
      <c r="O34" s="7"/>
      <c r="P34" s="34" t="str">
        <f>IFERROR(VLOOKUP(J34,'Inputs and Picklists'!$A$3:$B$127,2,FALSE),"$         - ")</f>
        <v xml:space="preserve">$         - </v>
      </c>
      <c r="Q34" s="10"/>
      <c r="R34" s="34">
        <f t="shared" si="0"/>
        <v>0</v>
      </c>
      <c r="U34" s="47"/>
    </row>
    <row r="35" spans="1:21" x14ac:dyDescent="0.45">
      <c r="A35" s="7" t="s">
        <v>129</v>
      </c>
      <c r="B35" s="7"/>
      <c r="C35" s="16"/>
      <c r="D35" s="7"/>
      <c r="E35" s="7"/>
      <c r="F35" s="7"/>
      <c r="G35" s="7"/>
      <c r="H35" s="7"/>
      <c r="I35" s="11" t="s">
        <v>10</v>
      </c>
      <c r="J35" s="58"/>
      <c r="K35" s="59"/>
      <c r="L35" s="59"/>
      <c r="M35" s="59"/>
      <c r="N35" s="60"/>
      <c r="O35" s="7"/>
      <c r="P35" s="34" t="str">
        <f>IFERROR(VLOOKUP(J35,'Inputs and Picklists'!$A$3:$B$127,2,FALSE),"$         - ")</f>
        <v xml:space="preserve">$         - </v>
      </c>
      <c r="Q35" s="10"/>
      <c r="R35" s="34">
        <f t="shared" si="0"/>
        <v>0</v>
      </c>
    </row>
    <row r="36" spans="1:21" ht="7.9" customHeight="1" x14ac:dyDescent="0.45">
      <c r="A36" s="7"/>
      <c r="B36" s="7"/>
      <c r="C36" s="7"/>
      <c r="D36" s="7"/>
      <c r="E36" s="7"/>
      <c r="F36" s="7"/>
      <c r="G36" s="7"/>
      <c r="H36" s="7"/>
      <c r="I36" s="7"/>
      <c r="J36" s="7"/>
      <c r="K36" s="7"/>
      <c r="L36" s="7"/>
      <c r="M36" s="7"/>
      <c r="N36" s="7"/>
      <c r="O36" s="7"/>
      <c r="P36" s="10"/>
      <c r="Q36" s="10"/>
      <c r="R36" s="10"/>
    </row>
    <row r="37" spans="1:21" x14ac:dyDescent="0.45">
      <c r="A37" s="15" t="s">
        <v>14</v>
      </c>
      <c r="B37" s="7"/>
      <c r="C37" s="7"/>
      <c r="D37" s="7"/>
      <c r="E37" s="7"/>
      <c r="F37" s="7"/>
      <c r="G37" s="7"/>
      <c r="H37" s="7"/>
      <c r="I37" s="7"/>
      <c r="J37" s="7"/>
      <c r="K37" s="7"/>
      <c r="L37" s="7"/>
      <c r="M37" s="7"/>
      <c r="N37" s="7"/>
      <c r="O37" s="7"/>
      <c r="P37" s="10"/>
      <c r="Q37" s="10"/>
      <c r="R37" s="10"/>
    </row>
    <row r="38" spans="1:21" x14ac:dyDescent="0.45">
      <c r="A38" s="17" t="s">
        <v>15</v>
      </c>
      <c r="B38" s="7"/>
      <c r="C38" s="7" t="s">
        <v>133</v>
      </c>
      <c r="D38" s="7"/>
      <c r="E38" s="7" t="s">
        <v>13</v>
      </c>
      <c r="F38" s="7"/>
      <c r="G38" s="7"/>
      <c r="H38" s="7"/>
      <c r="I38" s="17" t="s">
        <v>20</v>
      </c>
      <c r="J38" s="7"/>
      <c r="K38" s="7"/>
      <c r="L38" s="7" t="s">
        <v>143</v>
      </c>
      <c r="M38" s="7"/>
      <c r="N38" s="7" t="s">
        <v>13</v>
      </c>
      <c r="O38" s="7"/>
      <c r="P38" s="10"/>
      <c r="Q38" s="10"/>
      <c r="R38" s="10"/>
    </row>
    <row r="39" spans="1:21" x14ac:dyDescent="0.45">
      <c r="A39" s="7" t="s">
        <v>16</v>
      </c>
      <c r="B39" s="7"/>
      <c r="C39" s="16"/>
      <c r="D39" s="7"/>
      <c r="E39" s="34" cm="1">
        <f t="array" ref="E39">SUMPRODUCT(('Inputs and Picklists'!$P$15:$P$32=TravelAdvanceReimbursementForm!$J$13)*('Inputs and Picklists'!$Q$15:$Q$32=TravelAdvanceReimbursementForm!A39)*('Inputs and Picklists'!$R$15:$R$32))</f>
        <v>0</v>
      </c>
      <c r="F39" s="7"/>
      <c r="G39" s="7"/>
      <c r="H39" s="7"/>
      <c r="I39" s="7" t="s">
        <v>16</v>
      </c>
      <c r="J39" s="7"/>
      <c r="K39" s="7"/>
      <c r="L39" s="16"/>
      <c r="M39" s="7"/>
      <c r="N39" s="34" cm="1">
        <f t="array" ref="N39">SUMPRODUCT(('Inputs and Picklists'!K15:K38=TravelAdvanceReimbursementForm!J13)*('Inputs and Picklists'!L15:L38=TravelAdvanceReimbursementForm!I39)*('Inputs and Picklists'!M15:M38))</f>
        <v>0</v>
      </c>
      <c r="O39" s="7"/>
      <c r="P39" s="10"/>
      <c r="Q39" s="10"/>
      <c r="R39" s="34">
        <f>(C39*E39)+(L39*N39)</f>
        <v>0</v>
      </c>
    </row>
    <row r="40" spans="1:21" x14ac:dyDescent="0.45">
      <c r="A40" s="7" t="s">
        <v>17</v>
      </c>
      <c r="B40" s="7"/>
      <c r="C40" s="16"/>
      <c r="D40" s="7"/>
      <c r="E40" s="34" cm="1">
        <f t="array" ref="E40">SUMPRODUCT(('Inputs and Picklists'!$P$15:$P$32=TravelAdvanceReimbursementForm!$J$13)*('Inputs and Picklists'!$Q$15:$Q$32=TravelAdvanceReimbursementForm!A40)*('Inputs and Picklists'!$R$15:$R$32))</f>
        <v>0</v>
      </c>
      <c r="F40" s="7"/>
      <c r="G40" s="7"/>
      <c r="H40" s="7"/>
      <c r="I40" s="7" t="s">
        <v>17</v>
      </c>
      <c r="J40" s="7"/>
      <c r="K40" s="7"/>
      <c r="L40" s="16"/>
      <c r="M40" s="7"/>
      <c r="N40" s="34">
        <f>SUMPRODUCT(('Inputs and Picklists'!K15:K38=TravelAdvanceReimbursementForm!J13)*('Inputs and Picklists'!L15:L38=TravelAdvanceReimbursementForm!I40)*('Inputs and Picklists'!M15:M38))</f>
        <v>0</v>
      </c>
      <c r="O40" s="7"/>
      <c r="P40" s="10"/>
      <c r="Q40" s="10"/>
      <c r="R40" s="34">
        <f t="shared" ref="R40:R41" si="1">(C40*E40)+(L40*N40)</f>
        <v>0</v>
      </c>
    </row>
    <row r="41" spans="1:21" x14ac:dyDescent="0.45">
      <c r="A41" s="7" t="s">
        <v>47</v>
      </c>
      <c r="B41" s="7"/>
      <c r="C41" s="16"/>
      <c r="D41" s="7"/>
      <c r="E41" s="34" cm="1">
        <f t="array" ref="E41">SUMPRODUCT(('Inputs and Picklists'!$P$15:$P$32=TravelAdvanceReimbursementForm!$J$13)*('Inputs and Picklists'!$Q$15:$Q$32=TravelAdvanceReimbursementForm!A41)*('Inputs and Picklists'!$R$15:$R$32))</f>
        <v>0</v>
      </c>
      <c r="F41" s="7"/>
      <c r="G41" s="7"/>
      <c r="H41" s="7"/>
      <c r="I41" s="7" t="s">
        <v>47</v>
      </c>
      <c r="J41" s="7"/>
      <c r="K41" s="7"/>
      <c r="L41" s="16"/>
      <c r="M41" s="7"/>
      <c r="N41" s="34">
        <f>SUMPRODUCT(('Inputs and Picklists'!K15:K38=TravelAdvanceReimbursementForm!J13)*('Inputs and Picklists'!L15:L38=TravelAdvanceReimbursementForm!I41)*('Inputs and Picklists'!M15:M38))</f>
        <v>0</v>
      </c>
      <c r="O41" s="7"/>
      <c r="P41" s="10"/>
      <c r="Q41" s="10"/>
      <c r="R41" s="34">
        <f t="shared" si="1"/>
        <v>0</v>
      </c>
    </row>
    <row r="42" spans="1:21" x14ac:dyDescent="0.45">
      <c r="A42" s="7"/>
      <c r="B42" s="7"/>
      <c r="C42" s="7"/>
      <c r="D42" s="7"/>
      <c r="E42" s="7"/>
      <c r="F42" s="7"/>
      <c r="G42" s="7"/>
      <c r="H42" s="7"/>
      <c r="I42" s="7" t="s">
        <v>18</v>
      </c>
      <c r="J42" s="7"/>
      <c r="K42" s="7"/>
      <c r="L42" s="16"/>
      <c r="M42" s="7"/>
      <c r="N42" s="34">
        <f>SUMPRODUCT(('Inputs and Picklists'!K15:K38=TravelAdvanceReimbursementForm!J13)*('Inputs and Picklists'!L15:L38=TravelAdvanceReimbursementForm!I42)*('Inputs and Picklists'!M15:M38))</f>
        <v>0</v>
      </c>
      <c r="O42" s="7"/>
      <c r="P42" s="10"/>
      <c r="Q42" s="10"/>
      <c r="R42" s="34">
        <f>(L42*N42)</f>
        <v>0</v>
      </c>
    </row>
    <row r="43" spans="1:21" ht="7.9" customHeight="1" x14ac:dyDescent="0.45">
      <c r="A43" s="7"/>
      <c r="B43" s="7"/>
      <c r="C43" s="7"/>
      <c r="D43" s="7"/>
      <c r="E43" s="7"/>
      <c r="F43" s="7"/>
      <c r="G43" s="7"/>
      <c r="H43" s="7"/>
      <c r="I43" s="7"/>
      <c r="J43" s="7"/>
      <c r="K43" s="7"/>
      <c r="L43" s="7"/>
      <c r="M43" s="7"/>
      <c r="N43" s="7"/>
      <c r="O43" s="7"/>
      <c r="P43" s="10"/>
      <c r="Q43" s="10"/>
      <c r="R43" s="10"/>
    </row>
    <row r="44" spans="1:21" x14ac:dyDescent="0.45">
      <c r="A44" s="15" t="s">
        <v>19</v>
      </c>
      <c r="B44" s="7"/>
      <c r="C44" s="7"/>
      <c r="D44" s="7"/>
      <c r="E44" s="7"/>
      <c r="F44" s="7"/>
      <c r="G44" s="7"/>
      <c r="H44" s="7"/>
      <c r="I44" s="7"/>
      <c r="J44" s="7"/>
      <c r="K44" s="7"/>
      <c r="L44" s="7"/>
      <c r="M44" s="7"/>
      <c r="N44" s="7"/>
      <c r="O44" s="7"/>
      <c r="P44" s="10"/>
      <c r="Q44" s="10"/>
      <c r="R44" s="10"/>
    </row>
    <row r="45" spans="1:21" x14ac:dyDescent="0.45">
      <c r="A45" s="7" t="s">
        <v>129</v>
      </c>
      <c r="B45" s="7"/>
      <c r="C45" s="16"/>
      <c r="D45" s="7"/>
      <c r="E45" s="7"/>
      <c r="F45" s="7"/>
      <c r="G45" s="7"/>
      <c r="H45" s="7"/>
      <c r="I45" s="7"/>
      <c r="J45" s="7"/>
      <c r="K45" s="7"/>
      <c r="L45" s="7"/>
      <c r="M45" s="7"/>
      <c r="N45" s="7"/>
      <c r="O45" s="7"/>
      <c r="P45" s="34" cm="1">
        <f t="array" ref="P45">SUMPRODUCT(('Inputs and Picklists'!U4:U9=TravelAdvanceReimbursementForm!$J$13)*('Inputs and Picklists'!V4:V9))</f>
        <v>0</v>
      </c>
      <c r="Q45" s="10"/>
      <c r="R45" s="34">
        <f>C45*P45</f>
        <v>0</v>
      </c>
    </row>
    <row r="46" spans="1:21" ht="7.9" customHeight="1" x14ac:dyDescent="0.45">
      <c r="A46" s="7"/>
      <c r="B46" s="7"/>
      <c r="C46" s="7"/>
      <c r="D46" s="7"/>
      <c r="E46" s="7"/>
      <c r="F46" s="7"/>
      <c r="G46" s="7"/>
      <c r="H46" s="7"/>
      <c r="I46" s="7"/>
      <c r="J46" s="7"/>
      <c r="K46" s="7"/>
      <c r="L46" s="7"/>
      <c r="M46" s="7"/>
      <c r="N46" s="7"/>
      <c r="O46" s="7"/>
      <c r="P46" s="10"/>
      <c r="Q46" s="10"/>
      <c r="R46" s="10"/>
    </row>
    <row r="47" spans="1:21" x14ac:dyDescent="0.45">
      <c r="A47" s="15" t="s">
        <v>21</v>
      </c>
      <c r="B47" s="7"/>
      <c r="C47" s="7"/>
      <c r="D47" s="7"/>
      <c r="E47" s="7"/>
      <c r="F47" s="7"/>
      <c r="G47" s="7"/>
      <c r="H47" s="7"/>
      <c r="I47" s="7"/>
      <c r="J47" s="7"/>
      <c r="K47" s="7"/>
      <c r="L47" s="7"/>
      <c r="M47" s="7"/>
      <c r="N47" s="7"/>
      <c r="O47" s="7"/>
      <c r="P47" s="10"/>
      <c r="Q47" s="10"/>
      <c r="R47" s="10"/>
    </row>
    <row r="48" spans="1:21" x14ac:dyDescent="0.45">
      <c r="A48" s="7" t="s">
        <v>132</v>
      </c>
      <c r="B48" s="7"/>
      <c r="C48" s="7"/>
      <c r="D48" s="7"/>
      <c r="E48" s="7"/>
      <c r="F48" s="7"/>
      <c r="G48" s="7"/>
      <c r="H48" s="7"/>
      <c r="I48" s="7"/>
      <c r="J48" s="7"/>
      <c r="K48" s="7"/>
      <c r="L48" s="7"/>
      <c r="M48" s="7"/>
      <c r="N48" s="16"/>
      <c r="O48" s="7"/>
      <c r="P48" s="48" cm="1">
        <f t="array" ref="P48">SUMPRODUCT(('Inputs and Picklists'!$Z$17:$Z$19=TravelAdvanceReimbursementForm!$J$13)*('Inputs and Picklists'!$AA$17:$AA$19=TravelAdvanceReimbursementForm!A48)*('Inputs and Picklists'!$AE$17:$AE$19))</f>
        <v>0</v>
      </c>
      <c r="Q48" s="10"/>
      <c r="R48" s="34">
        <f>N48*P48</f>
        <v>0</v>
      </c>
    </row>
    <row r="49" spans="1:18" x14ac:dyDescent="0.45">
      <c r="A49" s="7" t="s">
        <v>130</v>
      </c>
      <c r="B49" s="7"/>
      <c r="C49" s="7"/>
      <c r="D49" s="7"/>
      <c r="E49" s="7"/>
      <c r="F49" s="7"/>
      <c r="G49" s="7"/>
      <c r="H49" s="7"/>
      <c r="I49" s="7"/>
      <c r="J49" s="7"/>
      <c r="K49" s="7"/>
      <c r="L49" s="7"/>
      <c r="M49" s="7"/>
      <c r="N49" s="16"/>
      <c r="O49" s="7"/>
      <c r="P49" s="48" cm="1">
        <f t="array" ref="P49">SUMPRODUCT(('Inputs and Picklists'!$Z$17:$Z$19=TravelAdvanceReimbursementForm!$J$13)*('Inputs and Picklists'!$AA$17:$AA$19=TravelAdvanceReimbursementForm!A49)*('Inputs and Picklists'!$AE$17:$AE$19))</f>
        <v>0</v>
      </c>
      <c r="Q49" s="10"/>
      <c r="R49" s="34">
        <f t="shared" ref="R49:R51" si="2">N49*P49</f>
        <v>0</v>
      </c>
    </row>
    <row r="50" spans="1:18" x14ac:dyDescent="0.45">
      <c r="A50" s="7" t="s">
        <v>131</v>
      </c>
      <c r="B50" s="7"/>
      <c r="C50" s="7"/>
      <c r="D50" s="7"/>
      <c r="E50" s="7"/>
      <c r="F50" s="7"/>
      <c r="G50" s="7"/>
      <c r="H50" s="7"/>
      <c r="I50" s="7"/>
      <c r="J50" s="7"/>
      <c r="K50" s="7"/>
      <c r="L50" s="7"/>
      <c r="M50" s="7"/>
      <c r="N50" s="16"/>
      <c r="O50" s="7"/>
      <c r="P50" s="48" cm="1">
        <f t="array" ref="P50">SUMPRODUCT(('Inputs and Picklists'!$Z$17:$Z$19=TravelAdvanceReimbursementForm!$J$13)*('Inputs and Picklists'!$AA$17:$AA$19=TravelAdvanceReimbursementForm!A50)*('Inputs and Picklists'!$AE$17:$AE$19))</f>
        <v>0</v>
      </c>
      <c r="Q50" s="10"/>
      <c r="R50" s="34">
        <f t="shared" si="2"/>
        <v>0</v>
      </c>
    </row>
    <row r="51" spans="1:18" x14ac:dyDescent="0.45">
      <c r="A51" s="7" t="s">
        <v>142</v>
      </c>
      <c r="B51" s="7"/>
      <c r="C51" s="7"/>
      <c r="D51" s="7"/>
      <c r="E51" s="7"/>
      <c r="F51" s="7"/>
      <c r="G51" s="7"/>
      <c r="H51" s="7"/>
      <c r="I51" s="7"/>
      <c r="J51" s="7"/>
      <c r="K51" s="7"/>
      <c r="L51" s="7"/>
      <c r="M51" s="7"/>
      <c r="N51" s="16"/>
      <c r="O51" s="7"/>
      <c r="P51" s="48" cm="1">
        <f t="array" ref="P51">SUMPRODUCT(('Inputs and Picklists'!$Z$14:$Z$31=TravelAdvanceReimbursementForm!$J$13)*('Inputs and Picklists'!$AA$14:$AA$31=TravelAdvanceReimbursementForm!A51)*('Inputs and Picklists'!$AE$14:$AE$31))</f>
        <v>0</v>
      </c>
      <c r="Q51" s="10"/>
      <c r="R51" s="34">
        <f t="shared" si="2"/>
        <v>0</v>
      </c>
    </row>
    <row r="52" spans="1:18" x14ac:dyDescent="0.45">
      <c r="A52" s="7" t="s">
        <v>136</v>
      </c>
      <c r="B52" s="7"/>
      <c r="C52" s="7"/>
      <c r="D52" s="7"/>
      <c r="E52" s="7"/>
      <c r="F52" s="7"/>
      <c r="G52" s="7"/>
      <c r="H52" s="7"/>
      <c r="I52" s="7"/>
      <c r="J52" s="7"/>
      <c r="K52" s="7"/>
      <c r="L52" s="7"/>
      <c r="M52" s="7"/>
      <c r="N52" s="16"/>
      <c r="O52" s="7"/>
      <c r="P52" s="48" cm="1">
        <f t="array" ref="P52">SUMPRODUCT(('Inputs and Picklists'!$Z$14:$Z$31=TravelAdvanceReimbursementForm!$J$13)*('Inputs and Picklists'!$AA$14:$AA$31=TravelAdvanceReimbursementForm!A52)*('Inputs and Picklists'!$AE$14:$AE$31))</f>
        <v>0</v>
      </c>
      <c r="Q52" s="10"/>
      <c r="R52" s="34">
        <f t="shared" ref="R52:R53" si="3">N52*P52</f>
        <v>0</v>
      </c>
    </row>
    <row r="53" spans="1:18" x14ac:dyDescent="0.45">
      <c r="A53" s="7" t="s">
        <v>137</v>
      </c>
      <c r="B53" s="7"/>
      <c r="C53" s="7"/>
      <c r="D53" s="7"/>
      <c r="E53" s="7"/>
      <c r="F53" s="7"/>
      <c r="G53" s="7"/>
      <c r="H53" s="7"/>
      <c r="I53" s="7"/>
      <c r="J53" s="7"/>
      <c r="K53" s="7"/>
      <c r="L53" s="7"/>
      <c r="M53" s="7"/>
      <c r="N53" s="16"/>
      <c r="O53" s="7"/>
      <c r="P53" s="48" cm="1">
        <f t="array" ref="P53">SUMPRODUCT(('Inputs and Picklists'!$Z$14:$Z$31=TravelAdvanceReimbursementForm!$J$13)*('Inputs and Picklists'!$AA$14:$AA$31=TravelAdvanceReimbursementForm!A53)*('Inputs and Picklists'!$AE$14:$AE$31))</f>
        <v>0</v>
      </c>
      <c r="Q53" s="10"/>
      <c r="R53" s="34">
        <f t="shared" si="3"/>
        <v>0</v>
      </c>
    </row>
    <row r="54" spans="1:18" ht="7.9" customHeight="1" x14ac:dyDescent="0.45">
      <c r="A54" s="7"/>
      <c r="B54" s="7"/>
      <c r="C54" s="7"/>
      <c r="D54" s="7"/>
      <c r="E54" s="7"/>
      <c r="F54" s="7"/>
      <c r="G54" s="7"/>
      <c r="H54" s="7"/>
      <c r="I54" s="7"/>
      <c r="J54" s="7"/>
      <c r="K54" s="7"/>
      <c r="L54" s="7"/>
      <c r="M54" s="7"/>
      <c r="N54" s="7"/>
      <c r="O54" s="7"/>
      <c r="P54" s="10"/>
      <c r="Q54" s="10"/>
      <c r="R54" s="10"/>
    </row>
    <row r="55" spans="1:18" x14ac:dyDescent="0.45">
      <c r="A55" s="15" t="s">
        <v>22</v>
      </c>
      <c r="B55" s="7"/>
      <c r="C55" s="7"/>
      <c r="D55" s="7"/>
      <c r="E55" s="7"/>
      <c r="F55" s="7"/>
      <c r="G55" s="7"/>
      <c r="H55" s="7"/>
      <c r="I55" s="7"/>
      <c r="J55" s="7"/>
      <c r="K55" s="7"/>
      <c r="L55" s="7"/>
      <c r="M55" s="7"/>
      <c r="N55" s="7"/>
      <c r="O55" s="7"/>
      <c r="P55" s="10"/>
      <c r="Q55" s="10"/>
      <c r="R55" s="10"/>
    </row>
    <row r="56" spans="1:18" x14ac:dyDescent="0.45">
      <c r="A56" s="7" t="s">
        <v>129</v>
      </c>
      <c r="B56" s="7"/>
      <c r="C56" s="16"/>
      <c r="D56" s="7"/>
      <c r="E56" s="7" t="s">
        <v>85</v>
      </c>
      <c r="F56" s="7"/>
      <c r="G56" s="7"/>
      <c r="H56" s="7"/>
      <c r="I56" s="62"/>
      <c r="J56" s="63"/>
      <c r="K56" s="63"/>
      <c r="L56" s="63"/>
      <c r="M56" s="63"/>
      <c r="N56" s="64"/>
      <c r="O56" s="7"/>
      <c r="P56" s="37"/>
      <c r="Q56" s="10"/>
      <c r="R56" s="34">
        <f>C56*P56</f>
        <v>0</v>
      </c>
    </row>
    <row r="57" spans="1:18" x14ac:dyDescent="0.45">
      <c r="A57" s="7" t="s">
        <v>129</v>
      </c>
      <c r="B57" s="7"/>
      <c r="C57" s="16"/>
      <c r="D57" s="7"/>
      <c r="E57" s="7" t="s">
        <v>85</v>
      </c>
      <c r="F57" s="7"/>
      <c r="G57" s="7"/>
      <c r="H57" s="7"/>
      <c r="I57" s="62"/>
      <c r="J57" s="63"/>
      <c r="K57" s="63"/>
      <c r="L57" s="63"/>
      <c r="M57" s="63"/>
      <c r="N57" s="64"/>
      <c r="O57" s="7"/>
      <c r="P57" s="37"/>
      <c r="Q57" s="10"/>
      <c r="R57" s="34">
        <f>C57*P57</f>
        <v>0</v>
      </c>
    </row>
    <row r="58" spans="1:18" ht="7.9" customHeight="1" x14ac:dyDescent="0.45">
      <c r="A58" s="7"/>
      <c r="B58" s="7"/>
      <c r="C58" s="7"/>
      <c r="D58" s="7"/>
      <c r="E58" s="7"/>
      <c r="F58" s="7"/>
      <c r="G58" s="7"/>
      <c r="H58" s="7"/>
      <c r="I58" s="7"/>
      <c r="J58" s="7"/>
      <c r="K58" s="7"/>
      <c r="L58" s="7"/>
      <c r="M58" s="7"/>
      <c r="N58" s="7"/>
      <c r="O58" s="7"/>
      <c r="P58" s="10"/>
      <c r="Q58" s="10"/>
      <c r="R58" s="10"/>
    </row>
    <row r="59" spans="1:18" x14ac:dyDescent="0.45">
      <c r="A59" s="15" t="s">
        <v>134</v>
      </c>
      <c r="B59" s="7"/>
      <c r="C59" s="7"/>
      <c r="D59" s="7"/>
      <c r="E59" s="7"/>
      <c r="F59" s="7"/>
      <c r="G59" s="7"/>
      <c r="H59" s="7"/>
      <c r="I59" s="7"/>
      <c r="J59" s="7"/>
      <c r="K59" s="7"/>
      <c r="L59" s="7"/>
      <c r="M59" s="7"/>
      <c r="N59" s="7"/>
      <c r="O59" s="7"/>
      <c r="P59" s="10"/>
      <c r="Q59" s="10"/>
      <c r="R59" s="10"/>
    </row>
    <row r="60" spans="1:18" x14ac:dyDescent="0.45">
      <c r="A60" s="62"/>
      <c r="B60" s="63"/>
      <c r="C60" s="63"/>
      <c r="D60" s="63"/>
      <c r="E60" s="63"/>
      <c r="F60" s="63"/>
      <c r="G60" s="63"/>
      <c r="H60" s="63"/>
      <c r="I60" s="64"/>
      <c r="J60" s="7"/>
      <c r="K60" s="7"/>
      <c r="L60" s="7"/>
      <c r="M60" s="7"/>
      <c r="N60" s="7"/>
      <c r="O60" s="7"/>
      <c r="P60" s="7"/>
      <c r="Q60" s="10"/>
      <c r="R60" s="18"/>
    </row>
    <row r="61" spans="1:18" x14ac:dyDescent="0.45">
      <c r="A61" s="62"/>
      <c r="B61" s="63"/>
      <c r="C61" s="63"/>
      <c r="D61" s="63"/>
      <c r="E61" s="63"/>
      <c r="F61" s="63"/>
      <c r="G61" s="63"/>
      <c r="H61" s="63"/>
      <c r="I61" s="64"/>
      <c r="J61" s="7"/>
      <c r="K61" s="7"/>
      <c r="L61" s="7"/>
      <c r="M61" s="7"/>
      <c r="N61" s="7"/>
      <c r="O61" s="7"/>
      <c r="P61" s="7"/>
      <c r="Q61" s="10"/>
      <c r="R61" s="18"/>
    </row>
    <row r="62" spans="1:18" x14ac:dyDescent="0.45">
      <c r="A62" s="62"/>
      <c r="B62" s="63"/>
      <c r="C62" s="63"/>
      <c r="D62" s="63"/>
      <c r="E62" s="63"/>
      <c r="F62" s="63"/>
      <c r="G62" s="63"/>
      <c r="H62" s="63"/>
      <c r="I62" s="64"/>
      <c r="J62" s="7"/>
      <c r="K62" s="7"/>
      <c r="L62" s="7"/>
      <c r="M62" s="7"/>
      <c r="N62" s="7"/>
      <c r="O62" s="7"/>
      <c r="P62" s="7"/>
      <c r="Q62" s="10"/>
      <c r="R62" s="18"/>
    </row>
    <row r="63" spans="1:18" x14ac:dyDescent="0.45">
      <c r="A63" s="62"/>
      <c r="B63" s="63"/>
      <c r="C63" s="63"/>
      <c r="D63" s="63"/>
      <c r="E63" s="63"/>
      <c r="F63" s="63"/>
      <c r="G63" s="63"/>
      <c r="H63" s="63"/>
      <c r="I63" s="64"/>
      <c r="J63" s="7"/>
      <c r="K63" s="7"/>
      <c r="L63" s="7"/>
      <c r="M63" s="7"/>
      <c r="N63" s="7"/>
      <c r="O63" s="7"/>
      <c r="P63" s="7"/>
      <c r="Q63" s="10"/>
      <c r="R63" s="18"/>
    </row>
    <row r="64" spans="1:18" ht="7.9" customHeight="1" x14ac:dyDescent="0.45">
      <c r="A64" s="7"/>
      <c r="B64" s="7"/>
      <c r="C64" s="7"/>
      <c r="D64" s="7"/>
      <c r="E64" s="7"/>
      <c r="F64" s="7"/>
      <c r="G64" s="7"/>
      <c r="H64" s="7"/>
      <c r="I64" s="7"/>
      <c r="J64" s="7"/>
      <c r="K64" s="7"/>
      <c r="L64" s="7"/>
      <c r="M64" s="7"/>
      <c r="N64" s="7"/>
      <c r="O64" s="7"/>
      <c r="P64" s="10"/>
      <c r="Q64" s="10"/>
      <c r="R64" s="10"/>
    </row>
    <row r="65" spans="1:18" x14ac:dyDescent="0.45">
      <c r="A65" s="15" t="s">
        <v>23</v>
      </c>
      <c r="B65" s="7"/>
      <c r="C65" s="7"/>
      <c r="D65" s="7"/>
      <c r="E65" s="7"/>
      <c r="F65" s="7"/>
      <c r="G65" s="7"/>
      <c r="H65" s="7"/>
      <c r="I65" s="7"/>
      <c r="J65" s="7"/>
      <c r="K65" s="7"/>
      <c r="L65" s="7"/>
      <c r="M65" s="7"/>
      <c r="N65" s="7"/>
      <c r="O65" s="7"/>
      <c r="P65" s="10"/>
      <c r="Q65" s="10"/>
      <c r="R65" s="10"/>
    </row>
    <row r="66" spans="1:18" x14ac:dyDescent="0.45">
      <c r="A66" s="9" t="s">
        <v>135</v>
      </c>
      <c r="B66" s="7"/>
      <c r="C66" s="7"/>
      <c r="D66" s="7"/>
      <c r="E66" s="7"/>
      <c r="F66" s="7"/>
      <c r="G66" s="7"/>
      <c r="H66" s="7"/>
      <c r="I66" s="7"/>
      <c r="J66" s="7"/>
      <c r="K66" s="7"/>
      <c r="L66" s="7"/>
      <c r="M66" s="7"/>
      <c r="N66" s="7"/>
      <c r="O66" s="7"/>
      <c r="P66" s="10"/>
      <c r="Q66" s="10"/>
      <c r="R66" s="10"/>
    </row>
    <row r="67" spans="1:18" s="1" customFormat="1" ht="28.5" x14ac:dyDescent="0.45">
      <c r="A67" s="13" t="s">
        <v>71</v>
      </c>
      <c r="B67" s="13"/>
      <c r="C67" s="13" t="s">
        <v>70</v>
      </c>
      <c r="D67" s="13"/>
      <c r="E67" s="13"/>
      <c r="F67" s="13"/>
      <c r="G67" s="13" t="s">
        <v>68</v>
      </c>
      <c r="H67" s="13"/>
      <c r="I67" s="13"/>
      <c r="J67" s="13"/>
      <c r="K67" s="13"/>
      <c r="L67" s="13"/>
      <c r="M67" s="13"/>
      <c r="N67" s="19" t="s">
        <v>69</v>
      </c>
      <c r="O67" s="13"/>
      <c r="P67" s="20"/>
      <c r="Q67" s="20"/>
      <c r="R67" s="20"/>
    </row>
    <row r="68" spans="1:18" x14ac:dyDescent="0.45">
      <c r="A68" s="8" t="s">
        <v>72</v>
      </c>
      <c r="B68" s="9"/>
      <c r="C68" s="8" t="s">
        <v>72</v>
      </c>
      <c r="D68" s="9"/>
      <c r="E68" s="9"/>
      <c r="F68" s="9"/>
      <c r="G68" s="8" t="s">
        <v>72</v>
      </c>
      <c r="H68" s="7"/>
      <c r="I68" s="9"/>
      <c r="J68" s="9"/>
      <c r="K68" s="7"/>
      <c r="L68" s="7"/>
      <c r="M68" s="7"/>
      <c r="N68" s="7"/>
      <c r="O68" s="7"/>
      <c r="P68" s="10"/>
      <c r="Q68" s="10"/>
      <c r="R68" s="10"/>
    </row>
    <row r="69" spans="1:18" x14ac:dyDescent="0.45">
      <c r="A69" s="16"/>
      <c r="B69" s="7"/>
      <c r="C69" s="58"/>
      <c r="D69" s="59"/>
      <c r="E69" s="60"/>
      <c r="F69" s="7"/>
      <c r="G69" s="58"/>
      <c r="H69" s="59"/>
      <c r="I69" s="60"/>
      <c r="J69" s="7"/>
      <c r="K69" s="7"/>
      <c r="L69" s="7"/>
      <c r="M69" s="7"/>
      <c r="N69" s="16"/>
      <c r="O69" s="7"/>
      <c r="P69" s="35" cm="1">
        <f t="array" ref="P69">SUMPRODUCT(('Inputs and Picklists'!$D$17:$D$96=TravelAdvanceReimbursementForm!$J$13)*('Inputs and Picklists'!$E$17:$E$96=TravelAdvanceReimbursementForm!$A69)*('Inputs and Picklists'!$F$17:$F$96=TravelAdvanceReimbursementForm!$C69)*('Inputs and Picklists'!$G$17:$G$96=TravelAdvanceReimbursementForm!$G69)*('Inputs and Picklists'!$H$17:$H$96))</f>
        <v>0</v>
      </c>
      <c r="Q69" s="10"/>
      <c r="R69" s="34">
        <f>N69*P69</f>
        <v>0</v>
      </c>
    </row>
    <row r="70" spans="1:18" x14ac:dyDescent="0.45">
      <c r="A70" s="16"/>
      <c r="B70" s="7"/>
      <c r="C70" s="58"/>
      <c r="D70" s="59"/>
      <c r="E70" s="60"/>
      <c r="F70" s="7"/>
      <c r="G70" s="58"/>
      <c r="H70" s="59"/>
      <c r="I70" s="60"/>
      <c r="J70" s="7"/>
      <c r="K70" s="7"/>
      <c r="L70" s="7"/>
      <c r="M70" s="7"/>
      <c r="N70" s="16"/>
      <c r="O70" s="7"/>
      <c r="P70" s="35" cm="1">
        <f t="array" ref="P70">SUMPRODUCT(('Inputs and Picklists'!$D$17:$D$96=TravelAdvanceReimbursementForm!$J$13)*('Inputs and Picklists'!$E$17:$E$96=TravelAdvanceReimbursementForm!$A70)*('Inputs and Picklists'!$F$17:$F$96=TravelAdvanceReimbursementForm!$C70)*('Inputs and Picklists'!$G$17:$G$96=TravelAdvanceReimbursementForm!$G70)*('Inputs and Picklists'!$H$17:$H$96))</f>
        <v>0</v>
      </c>
      <c r="Q70" s="10"/>
      <c r="R70" s="34">
        <f>N70*P70</f>
        <v>0</v>
      </c>
    </row>
    <row r="71" spans="1:18" x14ac:dyDescent="0.45">
      <c r="A71" s="16"/>
      <c r="B71" s="7"/>
      <c r="C71" s="58"/>
      <c r="D71" s="59"/>
      <c r="E71" s="60"/>
      <c r="F71" s="7"/>
      <c r="G71" s="58"/>
      <c r="H71" s="59"/>
      <c r="I71" s="60"/>
      <c r="J71" s="7"/>
      <c r="K71" s="7"/>
      <c r="L71" s="7"/>
      <c r="M71" s="7"/>
      <c r="N71" s="16"/>
      <c r="O71" s="7"/>
      <c r="P71" s="35" cm="1">
        <f t="array" ref="P71">SUMPRODUCT(('Inputs and Picklists'!$D$17:$D$96=TravelAdvanceReimbursementForm!$J$13)*('Inputs and Picklists'!$E$17:$E$96=TravelAdvanceReimbursementForm!$A71)*('Inputs and Picklists'!$F$17:$F$96=TravelAdvanceReimbursementForm!$C71)*('Inputs and Picklists'!$G$17:$G$96=TravelAdvanceReimbursementForm!$G71)*('Inputs and Picklists'!$H$17:$H$96))</f>
        <v>0</v>
      </c>
      <c r="Q71" s="10"/>
      <c r="R71" s="34">
        <f>N71*P71</f>
        <v>0</v>
      </c>
    </row>
    <row r="72" spans="1:18" x14ac:dyDescent="0.45">
      <c r="A72" s="16"/>
      <c r="B72" s="7"/>
      <c r="C72" s="58"/>
      <c r="D72" s="59"/>
      <c r="E72" s="60"/>
      <c r="F72" s="7"/>
      <c r="G72" s="58"/>
      <c r="H72" s="59"/>
      <c r="I72" s="60"/>
      <c r="J72" s="7"/>
      <c r="K72" s="7"/>
      <c r="L72" s="7"/>
      <c r="M72" s="7"/>
      <c r="N72" s="16"/>
      <c r="O72" s="7"/>
      <c r="P72" s="35" cm="1">
        <f t="array" ref="P72">SUMPRODUCT(('Inputs and Picklists'!$D$17:$D$96=TravelAdvanceReimbursementForm!$J$13)*('Inputs and Picklists'!$E$17:$E$96=TravelAdvanceReimbursementForm!$A72)*('Inputs and Picklists'!$F$17:$F$96=TravelAdvanceReimbursementForm!$C72)*('Inputs and Picklists'!$G$17:$G$96=TravelAdvanceReimbursementForm!$G72)*('Inputs and Picklists'!$H$17:$H$96))</f>
        <v>0</v>
      </c>
      <c r="Q72" s="10"/>
      <c r="R72" s="34">
        <f>N72*P72</f>
        <v>0</v>
      </c>
    </row>
    <row r="73" spans="1:18" ht="7.9" customHeight="1" x14ac:dyDescent="0.45">
      <c r="A73" s="7"/>
      <c r="B73" s="7"/>
      <c r="C73" s="7"/>
      <c r="D73" s="7"/>
      <c r="E73" s="7"/>
      <c r="F73" s="7"/>
      <c r="G73" s="7"/>
      <c r="H73" s="7"/>
      <c r="I73" s="7"/>
      <c r="J73" s="7"/>
      <c r="K73" s="7"/>
      <c r="L73" s="7"/>
      <c r="M73" s="7"/>
      <c r="N73" s="7"/>
      <c r="O73" s="7"/>
      <c r="P73" s="10"/>
      <c r="Q73" s="10"/>
      <c r="R73" s="10"/>
    </row>
    <row r="74" spans="1:18" s="1" customFormat="1" ht="14.65" thickBot="1" x14ac:dyDescent="0.5">
      <c r="A74" s="13"/>
      <c r="B74" s="13"/>
      <c r="C74" s="13"/>
      <c r="D74" s="13"/>
      <c r="E74" s="13"/>
      <c r="F74" s="13"/>
      <c r="G74" s="13"/>
      <c r="H74" s="13"/>
      <c r="I74" s="13"/>
      <c r="J74" s="13"/>
      <c r="K74" s="13"/>
      <c r="L74" s="13"/>
      <c r="M74" s="13"/>
      <c r="N74" s="13"/>
      <c r="O74" s="13"/>
      <c r="P74" s="21" t="s">
        <v>84</v>
      </c>
      <c r="Q74" s="20"/>
      <c r="R74" s="36">
        <f>SUM(R31:R73)</f>
        <v>0</v>
      </c>
    </row>
    <row r="75" spans="1:18" ht="6.75" customHeight="1" thickTop="1" x14ac:dyDescent="0.45">
      <c r="A75" s="7"/>
      <c r="B75" s="7"/>
      <c r="C75" s="7"/>
      <c r="D75" s="7"/>
      <c r="E75" s="7"/>
      <c r="F75" s="7"/>
      <c r="G75" s="7"/>
      <c r="H75" s="7"/>
      <c r="I75" s="7"/>
      <c r="J75" s="7"/>
      <c r="K75" s="7"/>
      <c r="L75" s="7"/>
      <c r="M75" s="7"/>
      <c r="N75" s="7"/>
      <c r="O75" s="7"/>
      <c r="P75" s="10"/>
      <c r="Q75" s="10"/>
      <c r="R75" s="10"/>
    </row>
    <row r="76" spans="1:18" x14ac:dyDescent="0.45">
      <c r="A76" s="13" t="s">
        <v>50</v>
      </c>
      <c r="B76" s="7"/>
      <c r="C76" s="7"/>
      <c r="D76" s="7"/>
      <c r="E76" s="7"/>
      <c r="F76" s="7"/>
      <c r="G76" s="7"/>
      <c r="H76" s="7"/>
      <c r="I76" s="13" t="s">
        <v>12</v>
      </c>
      <c r="J76" s="7"/>
      <c r="K76" s="7"/>
      <c r="L76" s="7"/>
      <c r="M76" s="7"/>
      <c r="N76" s="7"/>
      <c r="O76" s="7"/>
      <c r="P76" s="7"/>
      <c r="Q76" s="7"/>
      <c r="R76" s="7"/>
    </row>
    <row r="77" spans="1:18" x14ac:dyDescent="0.45">
      <c r="A77" s="55"/>
      <c r="B77" s="56"/>
      <c r="C77" s="56"/>
      <c r="D77" s="56"/>
      <c r="E77" s="56"/>
      <c r="F77" s="57"/>
      <c r="G77" s="7"/>
      <c r="H77" s="7"/>
      <c r="I77" s="16"/>
      <c r="J77" s="7"/>
      <c r="K77" s="7"/>
      <c r="L77" s="7"/>
      <c r="M77" s="7"/>
      <c r="N77" s="7"/>
      <c r="O77" s="7"/>
      <c r="P77" s="7"/>
      <c r="Q77" s="7"/>
      <c r="R77" s="7"/>
    </row>
    <row r="78" spans="1:18" x14ac:dyDescent="0.45">
      <c r="A78" s="58"/>
      <c r="B78" s="59"/>
      <c r="C78" s="59"/>
      <c r="D78" s="59"/>
      <c r="E78" s="59"/>
      <c r="F78" s="60"/>
      <c r="G78" s="7"/>
      <c r="H78" s="7"/>
      <c r="I78" s="16"/>
      <c r="J78" s="7"/>
      <c r="K78" s="7"/>
      <c r="L78" s="7"/>
      <c r="M78" s="7"/>
      <c r="N78" s="7"/>
      <c r="O78" s="7"/>
      <c r="P78" s="7"/>
      <c r="Q78" s="7"/>
      <c r="R78" s="7"/>
    </row>
    <row r="79" spans="1:18" x14ac:dyDescent="0.45">
      <c r="A79" s="58"/>
      <c r="B79" s="59"/>
      <c r="C79" s="59"/>
      <c r="D79" s="59"/>
      <c r="E79" s="59"/>
      <c r="F79" s="60"/>
      <c r="G79" s="7"/>
      <c r="H79" s="7"/>
      <c r="I79" s="16"/>
      <c r="J79" s="7"/>
      <c r="K79" s="7"/>
      <c r="L79" s="7"/>
      <c r="M79" s="7"/>
      <c r="N79" s="7"/>
      <c r="O79" s="7"/>
      <c r="P79" s="7"/>
      <c r="Q79" s="7"/>
      <c r="R79" s="7"/>
    </row>
    <row r="80" spans="1:18" x14ac:dyDescent="0.45">
      <c r="A80" s="58"/>
      <c r="B80" s="59"/>
      <c r="C80" s="59"/>
      <c r="D80" s="59"/>
      <c r="E80" s="59"/>
      <c r="F80" s="60"/>
      <c r="G80" s="7"/>
      <c r="H80" s="7"/>
      <c r="I80" s="16"/>
      <c r="J80" s="7"/>
      <c r="K80" s="7"/>
      <c r="L80" s="7"/>
      <c r="M80" s="7"/>
      <c r="N80" s="7"/>
      <c r="O80" s="7"/>
      <c r="P80" s="7"/>
      <c r="Q80" s="7"/>
      <c r="R80" s="7"/>
    </row>
    <row r="81" spans="1:18" ht="8.25" customHeight="1" x14ac:dyDescent="0.45">
      <c r="A81" s="7"/>
      <c r="B81" s="7"/>
      <c r="C81" s="7"/>
      <c r="D81" s="7"/>
      <c r="E81" s="7"/>
      <c r="F81" s="7"/>
      <c r="G81" s="7"/>
      <c r="H81" s="7"/>
      <c r="I81" s="7"/>
      <c r="J81" s="7"/>
      <c r="K81" s="7"/>
      <c r="L81" s="7"/>
      <c r="M81" s="7"/>
      <c r="N81" s="7"/>
      <c r="O81" s="7"/>
      <c r="P81" s="7"/>
      <c r="Q81" s="7"/>
      <c r="R81" s="7"/>
    </row>
    <row r="82" spans="1:18" x14ac:dyDescent="0.45">
      <c r="A82" s="61" t="s">
        <v>120</v>
      </c>
      <c r="B82" s="61"/>
      <c r="C82" s="61"/>
      <c r="D82" s="61"/>
      <c r="E82" s="61"/>
      <c r="F82" s="61"/>
      <c r="G82" s="61"/>
      <c r="H82" s="61"/>
      <c r="I82" s="61"/>
      <c r="J82" s="61"/>
      <c r="K82" s="61"/>
      <c r="L82" s="61"/>
      <c r="M82" s="61"/>
      <c r="N82" s="61"/>
      <c r="O82" s="61"/>
      <c r="P82" s="61"/>
      <c r="Q82" s="61"/>
      <c r="R82" s="61"/>
    </row>
    <row r="83" spans="1:18" x14ac:dyDescent="0.45">
      <c r="A83" s="61"/>
      <c r="B83" s="61"/>
      <c r="C83" s="61"/>
      <c r="D83" s="61"/>
      <c r="E83" s="61"/>
      <c r="F83" s="61"/>
      <c r="G83" s="61"/>
      <c r="H83" s="61"/>
      <c r="I83" s="61"/>
      <c r="J83" s="61"/>
      <c r="K83" s="61"/>
      <c r="L83" s="61"/>
      <c r="M83" s="61"/>
      <c r="N83" s="61"/>
      <c r="O83" s="61"/>
      <c r="P83" s="61"/>
      <c r="Q83" s="61"/>
      <c r="R83" s="61"/>
    </row>
    <row r="84" spans="1:18" x14ac:dyDescent="0.45">
      <c r="A84" s="52"/>
      <c r="B84" s="52"/>
      <c r="C84" s="52"/>
      <c r="D84" s="52"/>
      <c r="E84" s="52"/>
      <c r="F84" s="52"/>
      <c r="G84" s="52"/>
      <c r="H84" s="52"/>
      <c r="I84" s="52"/>
      <c r="J84" s="52"/>
      <c r="K84" s="52"/>
      <c r="L84" s="52"/>
      <c r="M84" s="52"/>
      <c r="N84" s="52"/>
      <c r="O84" s="52"/>
      <c r="P84" s="52"/>
      <c r="Q84" s="52"/>
      <c r="R84" s="52"/>
    </row>
    <row r="85" spans="1:18" x14ac:dyDescent="0.45">
      <c r="A85" s="52"/>
      <c r="B85" s="52"/>
      <c r="C85" s="52"/>
      <c r="D85" s="52"/>
      <c r="E85" s="52"/>
      <c r="F85" s="52"/>
      <c r="G85" s="52"/>
      <c r="H85" s="52"/>
      <c r="I85" s="52"/>
      <c r="J85" s="52"/>
      <c r="K85" s="52"/>
      <c r="L85" s="52"/>
      <c r="M85" s="52"/>
      <c r="N85" s="52"/>
      <c r="O85" s="52"/>
      <c r="P85" s="52"/>
      <c r="Q85" s="52"/>
      <c r="R85" s="52"/>
    </row>
    <row r="86" spans="1:18" x14ac:dyDescent="0.45">
      <c r="A86" s="52"/>
      <c r="B86" s="52"/>
      <c r="C86" s="52"/>
      <c r="D86" s="52"/>
      <c r="E86" s="52"/>
      <c r="F86" s="52"/>
      <c r="G86" s="52"/>
      <c r="H86" s="52"/>
      <c r="I86" s="52"/>
      <c r="J86" s="52"/>
      <c r="K86" s="52"/>
      <c r="L86" s="52"/>
      <c r="M86" s="52"/>
      <c r="N86" s="52"/>
      <c r="O86" s="52"/>
      <c r="P86" s="52"/>
      <c r="Q86" s="52"/>
      <c r="R86" s="52"/>
    </row>
    <row r="87" spans="1:18" ht="15" customHeight="1" x14ac:dyDescent="0.45">
      <c r="A87" s="54" t="s">
        <v>146</v>
      </c>
      <c r="B87" s="54"/>
      <c r="C87" s="54"/>
      <c r="D87" s="54"/>
      <c r="E87" s="54"/>
      <c r="F87" s="54"/>
      <c r="G87" s="54"/>
      <c r="H87" s="54"/>
      <c r="I87" s="54"/>
      <c r="J87" s="54"/>
      <c r="K87" s="54"/>
      <c r="L87" s="54"/>
      <c r="M87" s="54"/>
      <c r="N87" s="54"/>
      <c r="O87" s="54"/>
      <c r="P87" s="54"/>
      <c r="Q87" s="54"/>
      <c r="R87" s="54"/>
    </row>
    <row r="88" spans="1:18" ht="15" customHeight="1" x14ac:dyDescent="0.45">
      <c r="A88" s="54"/>
      <c r="B88" s="54"/>
      <c r="C88" s="54"/>
      <c r="D88" s="54"/>
      <c r="E88" s="54"/>
      <c r="F88" s="54"/>
      <c r="G88" s="54"/>
      <c r="H88" s="54"/>
      <c r="I88" s="54"/>
      <c r="J88" s="54"/>
      <c r="K88" s="54"/>
      <c r="L88" s="54"/>
      <c r="M88" s="54"/>
      <c r="N88" s="54"/>
      <c r="O88" s="54"/>
      <c r="P88" s="54"/>
      <c r="Q88" s="54"/>
      <c r="R88" s="54"/>
    </row>
  </sheetData>
  <sheetProtection sheet="1" selectLockedCells="1"/>
  <mergeCells count="34">
    <mergeCell ref="C70:E70"/>
    <mergeCell ref="G70:I70"/>
    <mergeCell ref="C71:E71"/>
    <mergeCell ref="G71:I71"/>
    <mergeCell ref="C72:E72"/>
    <mergeCell ref="G72:I72"/>
    <mergeCell ref="C69:E69"/>
    <mergeCell ref="G69:I69"/>
    <mergeCell ref="C22:E22"/>
    <mergeCell ref="D27:E27"/>
    <mergeCell ref="I56:N56"/>
    <mergeCell ref="I57:N57"/>
    <mergeCell ref="A63:I63"/>
    <mergeCell ref="A62:I62"/>
    <mergeCell ref="A61:I61"/>
    <mergeCell ref="A60:I60"/>
    <mergeCell ref="C13:E13"/>
    <mergeCell ref="J35:N35"/>
    <mergeCell ref="J34:N34"/>
    <mergeCell ref="J33:N33"/>
    <mergeCell ref="J32:N32"/>
    <mergeCell ref="K22:N22"/>
    <mergeCell ref="J13:O13"/>
    <mergeCell ref="C16:E16"/>
    <mergeCell ref="J16:O16"/>
    <mergeCell ref="C20:J20"/>
    <mergeCell ref="C19:J19"/>
    <mergeCell ref="C18:J18"/>
    <mergeCell ref="A87:R88"/>
    <mergeCell ref="A77:F77"/>
    <mergeCell ref="A80:F80"/>
    <mergeCell ref="A79:F79"/>
    <mergeCell ref="A78:F78"/>
    <mergeCell ref="A82:R83"/>
  </mergeCells>
  <dataValidations count="3">
    <dataValidation type="list" allowBlank="1" showInputMessage="1" showErrorMessage="1" sqref="A69:A72" xr:uid="{00000000-0002-0000-0000-000000000000}">
      <formula1>User</formula1>
    </dataValidation>
    <dataValidation type="list" allowBlank="1" showInputMessage="1" showErrorMessage="1" sqref="C69:E72" xr:uid="{00000000-0002-0000-0000-000001000000}">
      <formula1>Required</formula1>
    </dataValidation>
    <dataValidation type="list" allowBlank="1" showInputMessage="1" showErrorMessage="1" sqref="G69:I72" xr:uid="{8CBE9CED-AD42-4BA8-A31C-A4BA3BDF1A1C}">
      <formula1>OccasionalFirst10000Kms</formula1>
    </dataValidation>
  </dataValidations>
  <printOptions horizontalCentered="1" verticalCentered="1"/>
  <pageMargins left="0.19685039370078741" right="0.19685039370078741" top="0.39370078740157483" bottom="0.39370078740157483" header="0.31496062992125984" footer="0.31496062992125984"/>
  <pageSetup paperSize="9" scale="66"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5000000}">
          <x14:formula1>
            <xm:f>'Inputs and Picklists'!$U$15:$U$17</xm:f>
          </x14:formula1>
          <xm:sqref>C22:E22</xm:sqref>
        </x14:dataValidation>
        <x14:dataValidation type="list" allowBlank="1" showInputMessage="1" showErrorMessage="1" xr:uid="{00000000-0002-0000-0000-000006000000}">
          <x14:formula1>
            <xm:f>'Inputs and Picklists'!$U$21:$U$27</xm:f>
          </x14:formula1>
          <xm:sqref>J13</xm:sqref>
        </x14:dataValidation>
        <x14:dataValidation type="list" allowBlank="1" showInputMessage="1" showErrorMessage="1" xr:uid="{CF53384E-1AB7-4673-BE13-19F9D0D41165}">
          <x14:formula1>
            <xm:f>'Inputs and Picklists'!$A$3:$A$127</xm:f>
          </x14:formula1>
          <xm:sqref>J32:N32 J33:N33 J34:N34 J35:N35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M79"/>
  <sheetViews>
    <sheetView workbookViewId="0">
      <selection activeCell="B20" sqref="B20"/>
    </sheetView>
  </sheetViews>
  <sheetFormatPr defaultColWidth="9" defaultRowHeight="14.25" x14ac:dyDescent="0.45"/>
  <cols>
    <col min="1" max="1" width="18" customWidth="1"/>
    <col min="2" max="2" width="20.86328125" customWidth="1"/>
    <col min="3" max="3" width="9.86328125" customWidth="1"/>
    <col min="4" max="4" width="30.3984375" customWidth="1"/>
    <col min="5" max="5" width="20.86328125" customWidth="1"/>
    <col min="6" max="6" width="9.3984375" customWidth="1"/>
    <col min="7" max="7" width="9.73046875" customWidth="1"/>
    <col min="9" max="9" width="6.3984375" customWidth="1"/>
    <col min="10" max="11" width="7.59765625" customWidth="1"/>
    <col min="12" max="12" width="7.1328125" customWidth="1"/>
  </cols>
  <sheetData>
    <row r="1" spans="1:13" x14ac:dyDescent="0.45">
      <c r="A1" s="7"/>
      <c r="B1" s="7"/>
      <c r="C1" s="7"/>
      <c r="D1" s="7"/>
      <c r="E1" s="7"/>
      <c r="F1" s="7"/>
      <c r="G1" s="7"/>
      <c r="H1" s="7"/>
      <c r="I1" s="7"/>
      <c r="J1" s="7"/>
      <c r="K1" s="7"/>
      <c r="L1" s="7"/>
    </row>
    <row r="2" spans="1:13" x14ac:dyDescent="0.45">
      <c r="A2" s="7"/>
      <c r="B2" s="7"/>
      <c r="C2" s="7"/>
      <c r="D2" s="7"/>
      <c r="E2" s="7"/>
      <c r="F2" s="7"/>
      <c r="G2" s="7"/>
      <c r="H2" s="7"/>
      <c r="I2" s="7"/>
      <c r="J2" s="7"/>
      <c r="K2" s="7"/>
      <c r="L2" s="7"/>
    </row>
    <row r="3" spans="1:13" x14ac:dyDescent="0.45">
      <c r="A3" s="7"/>
      <c r="B3" s="7"/>
      <c r="C3" s="7"/>
      <c r="D3" s="7"/>
      <c r="E3" s="7"/>
      <c r="F3" s="7"/>
      <c r="G3" s="7"/>
      <c r="H3" s="7"/>
      <c r="I3" s="7"/>
      <c r="J3" s="7"/>
      <c r="K3" s="7"/>
      <c r="L3" s="7"/>
    </row>
    <row r="4" spans="1:13" x14ac:dyDescent="0.45">
      <c r="A4" s="7"/>
      <c r="B4" s="7"/>
      <c r="C4" s="7"/>
      <c r="D4" s="7"/>
      <c r="E4" s="7"/>
      <c r="F4" s="7"/>
      <c r="G4" s="7"/>
      <c r="H4" s="7"/>
      <c r="I4" s="7"/>
      <c r="J4" s="7"/>
      <c r="K4" s="7"/>
      <c r="L4" s="7"/>
    </row>
    <row r="5" spans="1:13" x14ac:dyDescent="0.45">
      <c r="A5" s="7"/>
      <c r="B5" s="7"/>
      <c r="C5" s="7"/>
      <c r="D5" s="7"/>
      <c r="E5" s="7"/>
      <c r="F5" s="7"/>
      <c r="G5" s="7"/>
      <c r="H5" s="7"/>
      <c r="I5" s="7"/>
      <c r="J5" s="7"/>
      <c r="K5" s="7"/>
      <c r="L5" s="7"/>
    </row>
    <row r="6" spans="1:13" x14ac:dyDescent="0.45">
      <c r="A6" s="7"/>
      <c r="B6" s="7"/>
      <c r="C6" s="7"/>
      <c r="D6" s="7"/>
      <c r="E6" s="7"/>
      <c r="F6" s="7"/>
      <c r="G6" s="7"/>
      <c r="H6" s="7"/>
      <c r="I6" s="7"/>
      <c r="J6" s="7"/>
      <c r="K6" s="7"/>
      <c r="L6" s="7"/>
    </row>
    <row r="7" spans="1:13" ht="21" x14ac:dyDescent="0.65">
      <c r="A7" s="22" t="s">
        <v>88</v>
      </c>
      <c r="B7" s="7"/>
      <c r="C7" s="7"/>
      <c r="D7" s="7"/>
      <c r="E7" s="7"/>
      <c r="F7" s="7"/>
      <c r="G7" s="7"/>
      <c r="H7" s="7"/>
      <c r="I7" s="7"/>
      <c r="J7" s="7"/>
      <c r="K7" s="7"/>
      <c r="L7" s="7"/>
    </row>
    <row r="8" spans="1:13" x14ac:dyDescent="0.45">
      <c r="A8" s="13" t="s">
        <v>114</v>
      </c>
      <c r="B8" s="7"/>
      <c r="C8" s="7"/>
      <c r="D8" s="7"/>
      <c r="E8" s="7"/>
      <c r="F8" s="7"/>
      <c r="G8" s="7"/>
      <c r="H8" s="7"/>
      <c r="I8" s="7"/>
      <c r="J8" s="7"/>
      <c r="K8" s="7"/>
      <c r="L8" s="7"/>
    </row>
    <row r="9" spans="1:13" x14ac:dyDescent="0.45">
      <c r="A9" s="7"/>
      <c r="B9" s="7"/>
      <c r="C9" s="7"/>
      <c r="D9" s="7"/>
      <c r="E9" s="7"/>
      <c r="F9" s="7"/>
      <c r="G9" s="7"/>
      <c r="H9" s="7"/>
      <c r="I9" s="7"/>
      <c r="J9" s="7"/>
      <c r="K9" s="7"/>
      <c r="L9" s="7"/>
    </row>
    <row r="10" spans="1:13" x14ac:dyDescent="0.45">
      <c r="A10" s="39" t="s">
        <v>98</v>
      </c>
      <c r="B10" s="69" t="str">
        <f>TravelAdvanceReimbursementForm!J16&amp;" "&amp;TravelAdvanceReimbursementForm!C16</f>
        <v xml:space="preserve"> </v>
      </c>
      <c r="C10" s="70"/>
      <c r="D10" s="7"/>
      <c r="E10" s="7"/>
      <c r="F10" s="7"/>
      <c r="G10" s="7"/>
      <c r="H10" s="7"/>
      <c r="I10" s="7"/>
      <c r="J10" s="7"/>
      <c r="K10" s="7"/>
      <c r="L10" s="7"/>
    </row>
    <row r="11" spans="1:13" ht="5.85" customHeight="1" x14ac:dyDescent="0.45">
      <c r="A11" s="39"/>
      <c r="B11" s="50"/>
      <c r="C11" s="40"/>
      <c r="D11" s="7"/>
      <c r="E11" s="7"/>
      <c r="F11" s="7"/>
      <c r="G11" s="7"/>
      <c r="H11" s="7"/>
      <c r="I11" s="7"/>
      <c r="J11" s="7"/>
      <c r="K11" s="7"/>
      <c r="L11" s="7"/>
    </row>
    <row r="12" spans="1:13" x14ac:dyDescent="0.45">
      <c r="A12" s="39" t="s">
        <v>1</v>
      </c>
      <c r="B12" s="41" t="str">
        <f>IF(ISBLANK(TravelAdvanceReimbursementForm!$C$13)=FALSE,TravelAdvanceReimbursementForm!$C$13,"")</f>
        <v/>
      </c>
      <c r="C12" s="42"/>
      <c r="D12" s="7"/>
      <c r="E12" s="7"/>
      <c r="F12" s="7"/>
      <c r="G12" s="7"/>
      <c r="H12" s="7"/>
      <c r="I12" s="7"/>
      <c r="J12" s="7"/>
      <c r="K12" s="7"/>
      <c r="L12" s="7"/>
    </row>
    <row r="13" spans="1:13" x14ac:dyDescent="0.45">
      <c r="A13" s="42"/>
      <c r="B13" s="42"/>
      <c r="C13" s="42"/>
      <c r="D13" s="7"/>
      <c r="E13" s="7"/>
      <c r="F13" s="7"/>
      <c r="G13" s="7"/>
      <c r="H13" s="7"/>
      <c r="I13" s="7"/>
      <c r="J13" s="7"/>
      <c r="K13" s="7"/>
      <c r="L13" s="7"/>
    </row>
    <row r="14" spans="1:13" x14ac:dyDescent="0.45">
      <c r="A14" s="39" t="s">
        <v>99</v>
      </c>
      <c r="B14" s="43" t="str">
        <f>IF(ISBLANK(TravelAdvanceReimbursementForm!$D$27)=FALSE,TravelAdvanceReimbursementForm!$D$27,"")</f>
        <v/>
      </c>
      <c r="C14" s="44" t="s">
        <v>86</v>
      </c>
      <c r="D14" s="62"/>
      <c r="E14" s="64"/>
      <c r="F14" s="7"/>
      <c r="G14" s="13" t="s">
        <v>105</v>
      </c>
      <c r="H14" s="7"/>
      <c r="I14" s="7"/>
      <c r="J14" s="13" t="s">
        <v>107</v>
      </c>
      <c r="K14" s="73"/>
      <c r="L14" s="74"/>
      <c r="M14" s="38" t="s">
        <v>122</v>
      </c>
    </row>
    <row r="15" spans="1:13" ht="3.4" customHeight="1" x14ac:dyDescent="0.45">
      <c r="A15" s="39"/>
      <c r="B15" s="50"/>
      <c r="C15" s="40"/>
      <c r="D15" s="7"/>
      <c r="E15" s="7"/>
      <c r="F15" s="7"/>
      <c r="G15" s="7"/>
      <c r="H15" s="7"/>
      <c r="I15" s="7"/>
      <c r="J15" s="7"/>
      <c r="K15" s="32">
        <v>0.375</v>
      </c>
      <c r="L15" s="7"/>
    </row>
    <row r="16" spans="1:13" x14ac:dyDescent="0.45">
      <c r="A16" s="44" t="s">
        <v>7</v>
      </c>
      <c r="B16" s="43" t="str">
        <f>IF(ISBLANK(TravelAdvanceReimbursementForm!$I$27)=FALSE,TravelAdvanceReimbursementForm!$I$27,"")</f>
        <v/>
      </c>
      <c r="C16" s="44"/>
      <c r="D16" s="7" t="s">
        <v>118</v>
      </c>
      <c r="E16" s="7"/>
      <c r="F16" s="7"/>
      <c r="G16" s="7"/>
      <c r="H16" s="7"/>
      <c r="I16" s="7"/>
      <c r="J16" s="13" t="s">
        <v>106</v>
      </c>
      <c r="K16" s="73"/>
      <c r="L16" s="74"/>
      <c r="M16" s="38" t="s">
        <v>123</v>
      </c>
    </row>
    <row r="17" spans="1:12" x14ac:dyDescent="0.45">
      <c r="A17" s="7"/>
      <c r="B17" s="7"/>
      <c r="C17" s="7"/>
      <c r="D17" s="7"/>
      <c r="E17" s="7"/>
      <c r="F17" s="7"/>
      <c r="G17" s="7"/>
      <c r="H17" s="7"/>
      <c r="I17" s="7"/>
      <c r="J17" s="7"/>
      <c r="K17" s="7"/>
      <c r="L17" s="7"/>
    </row>
    <row r="18" spans="1:12" s="1" customFormat="1" ht="28.5" customHeight="1" x14ac:dyDescent="0.45">
      <c r="A18" s="72" t="s">
        <v>87</v>
      </c>
      <c r="B18" s="72" t="s">
        <v>95</v>
      </c>
      <c r="C18" s="72" t="s">
        <v>89</v>
      </c>
      <c r="D18" s="72" t="s">
        <v>116</v>
      </c>
      <c r="E18" s="72" t="s">
        <v>96</v>
      </c>
      <c r="F18" s="72" t="s">
        <v>90</v>
      </c>
      <c r="G18" s="71" t="s">
        <v>91</v>
      </c>
      <c r="H18" s="71"/>
      <c r="I18" s="71"/>
      <c r="J18" s="71"/>
      <c r="K18" s="71"/>
      <c r="L18" s="71"/>
    </row>
    <row r="19" spans="1:12" s="5" customFormat="1" x14ac:dyDescent="0.45">
      <c r="A19" s="72"/>
      <c r="B19" s="72"/>
      <c r="C19" s="72"/>
      <c r="D19" s="72"/>
      <c r="E19" s="72"/>
      <c r="F19" s="72"/>
      <c r="G19" s="23" t="s">
        <v>15</v>
      </c>
      <c r="H19" s="23" t="s">
        <v>45</v>
      </c>
      <c r="I19" s="23" t="s">
        <v>49</v>
      </c>
      <c r="J19" s="23" t="s">
        <v>92</v>
      </c>
      <c r="K19" s="23" t="s">
        <v>93</v>
      </c>
      <c r="L19" s="23" t="s">
        <v>94</v>
      </c>
    </row>
    <row r="20" spans="1:12" x14ac:dyDescent="0.45">
      <c r="A20" s="24"/>
      <c r="B20" s="33"/>
      <c r="C20" s="25"/>
      <c r="D20" s="33"/>
      <c r="E20" s="33"/>
      <c r="F20" s="25"/>
      <c r="G20" s="16"/>
      <c r="H20" s="16"/>
      <c r="I20" s="16"/>
      <c r="J20" s="16"/>
      <c r="K20" s="16"/>
      <c r="L20" s="16"/>
    </row>
    <row r="21" spans="1:12" x14ac:dyDescent="0.45">
      <c r="A21" s="24"/>
      <c r="B21" s="33"/>
      <c r="C21" s="25"/>
      <c r="D21" s="33"/>
      <c r="E21" s="33"/>
      <c r="F21" s="25"/>
      <c r="G21" s="16"/>
      <c r="H21" s="16"/>
      <c r="I21" s="16"/>
      <c r="J21" s="16"/>
      <c r="K21" s="16"/>
      <c r="L21" s="16"/>
    </row>
    <row r="22" spans="1:12" x14ac:dyDescent="0.45">
      <c r="A22" s="24"/>
      <c r="B22" s="33"/>
      <c r="C22" s="25"/>
      <c r="D22" s="33"/>
      <c r="E22" s="33"/>
      <c r="F22" s="25"/>
      <c r="G22" s="16"/>
      <c r="H22" s="16"/>
      <c r="I22" s="16"/>
      <c r="J22" s="16"/>
      <c r="K22" s="16"/>
      <c r="L22" s="16"/>
    </row>
    <row r="23" spans="1:12" x14ac:dyDescent="0.45">
      <c r="A23" s="24"/>
      <c r="B23" s="33"/>
      <c r="C23" s="25"/>
      <c r="D23" s="33"/>
      <c r="E23" s="33"/>
      <c r="F23" s="25"/>
      <c r="G23" s="16"/>
      <c r="H23" s="16"/>
      <c r="I23" s="16"/>
      <c r="J23" s="16"/>
      <c r="K23" s="16"/>
      <c r="L23" s="16"/>
    </row>
    <row r="24" spans="1:12" x14ac:dyDescent="0.45">
      <c r="A24" s="24"/>
      <c r="B24" s="33"/>
      <c r="C24" s="25"/>
      <c r="D24" s="33"/>
      <c r="E24" s="33"/>
      <c r="F24" s="25"/>
      <c r="G24" s="16"/>
      <c r="H24" s="16"/>
      <c r="I24" s="16"/>
      <c r="J24" s="16"/>
      <c r="K24" s="16"/>
      <c r="L24" s="16"/>
    </row>
    <row r="25" spans="1:12" x14ac:dyDescent="0.45">
      <c r="A25" s="24"/>
      <c r="B25" s="33"/>
      <c r="C25" s="25"/>
      <c r="D25" s="33"/>
      <c r="E25" s="33"/>
      <c r="F25" s="25"/>
      <c r="G25" s="16"/>
      <c r="H25" s="16"/>
      <c r="I25" s="16"/>
      <c r="J25" s="16"/>
      <c r="K25" s="16"/>
      <c r="L25" s="16"/>
    </row>
    <row r="26" spans="1:12" x14ac:dyDescent="0.45">
      <c r="A26" s="24"/>
      <c r="B26" s="33"/>
      <c r="C26" s="25"/>
      <c r="D26" s="33"/>
      <c r="E26" s="33"/>
      <c r="F26" s="25"/>
      <c r="G26" s="16"/>
      <c r="H26" s="16"/>
      <c r="I26" s="16"/>
      <c r="J26" s="16"/>
      <c r="K26" s="16"/>
      <c r="L26" s="16"/>
    </row>
    <row r="27" spans="1:12" x14ac:dyDescent="0.45">
      <c r="A27" s="24"/>
      <c r="B27" s="33"/>
      <c r="C27" s="25"/>
      <c r="D27" s="33"/>
      <c r="E27" s="33"/>
      <c r="F27" s="25"/>
      <c r="G27" s="16"/>
      <c r="H27" s="16"/>
      <c r="I27" s="16"/>
      <c r="J27" s="16"/>
      <c r="K27" s="16"/>
      <c r="L27" s="16"/>
    </row>
    <row r="28" spans="1:12" x14ac:dyDescent="0.45">
      <c r="A28" s="24"/>
      <c r="B28" s="33"/>
      <c r="C28" s="25"/>
      <c r="D28" s="33"/>
      <c r="E28" s="33"/>
      <c r="F28" s="25"/>
      <c r="G28" s="16"/>
      <c r="H28" s="16"/>
      <c r="I28" s="16"/>
      <c r="J28" s="16"/>
      <c r="K28" s="16"/>
      <c r="L28" s="16"/>
    </row>
    <row r="29" spans="1:12" x14ac:dyDescent="0.45">
      <c r="A29" s="24"/>
      <c r="B29" s="33"/>
      <c r="C29" s="25"/>
      <c r="D29" s="33"/>
      <c r="E29" s="33"/>
      <c r="F29" s="25"/>
      <c r="G29" s="16"/>
      <c r="H29" s="16"/>
      <c r="I29" s="16"/>
      <c r="J29" s="16"/>
      <c r="K29" s="16"/>
      <c r="L29" s="16"/>
    </row>
    <row r="30" spans="1:12" x14ac:dyDescent="0.45">
      <c r="A30" s="24"/>
      <c r="B30" s="33"/>
      <c r="C30" s="25"/>
      <c r="D30" s="33"/>
      <c r="E30" s="33"/>
      <c r="F30" s="25"/>
      <c r="G30" s="16"/>
      <c r="H30" s="16"/>
      <c r="I30" s="16"/>
      <c r="J30" s="16"/>
      <c r="K30" s="16"/>
      <c r="L30" s="16"/>
    </row>
    <row r="31" spans="1:12" x14ac:dyDescent="0.45">
      <c r="A31" s="24"/>
      <c r="B31" s="33"/>
      <c r="C31" s="25"/>
      <c r="D31" s="33"/>
      <c r="E31" s="33"/>
      <c r="F31" s="25"/>
      <c r="G31" s="16"/>
      <c r="H31" s="16"/>
      <c r="I31" s="16"/>
      <c r="J31" s="16"/>
      <c r="K31" s="16"/>
      <c r="L31" s="16"/>
    </row>
    <row r="32" spans="1:12" x14ac:dyDescent="0.45">
      <c r="A32" s="24"/>
      <c r="B32" s="33"/>
      <c r="C32" s="25"/>
      <c r="D32" s="33"/>
      <c r="E32" s="33"/>
      <c r="F32" s="25"/>
      <c r="G32" s="16"/>
      <c r="H32" s="16"/>
      <c r="I32" s="16"/>
      <c r="J32" s="16"/>
      <c r="K32" s="16"/>
      <c r="L32" s="16"/>
    </row>
    <row r="33" spans="1:12" x14ac:dyDescent="0.45">
      <c r="A33" s="24"/>
      <c r="B33" s="33"/>
      <c r="C33" s="25"/>
      <c r="D33" s="33"/>
      <c r="E33" s="33"/>
      <c r="F33" s="25"/>
      <c r="G33" s="16"/>
      <c r="H33" s="16"/>
      <c r="I33" s="16"/>
      <c r="J33" s="16"/>
      <c r="K33" s="16"/>
      <c r="L33" s="16"/>
    </row>
    <row r="34" spans="1:12" x14ac:dyDescent="0.45">
      <c r="A34" s="24"/>
      <c r="B34" s="33"/>
      <c r="C34" s="25"/>
      <c r="D34" s="33"/>
      <c r="E34" s="33"/>
      <c r="F34" s="25"/>
      <c r="G34" s="16"/>
      <c r="H34" s="16"/>
      <c r="I34" s="16"/>
      <c r="J34" s="16"/>
      <c r="K34" s="16"/>
      <c r="L34" s="16"/>
    </row>
    <row r="35" spans="1:12" x14ac:dyDescent="0.45">
      <c r="A35" s="24"/>
      <c r="B35" s="33"/>
      <c r="C35" s="25"/>
      <c r="D35" s="33"/>
      <c r="E35" s="33"/>
      <c r="F35" s="25"/>
      <c r="G35" s="16"/>
      <c r="H35" s="16"/>
      <c r="I35" s="16"/>
      <c r="J35" s="16"/>
      <c r="K35" s="16"/>
      <c r="L35" s="16"/>
    </row>
    <row r="36" spans="1:12" x14ac:dyDescent="0.45">
      <c r="A36" s="24"/>
      <c r="B36" s="33"/>
      <c r="C36" s="25"/>
      <c r="D36" s="33"/>
      <c r="E36" s="33"/>
      <c r="F36" s="25"/>
      <c r="G36" s="16"/>
      <c r="H36" s="16"/>
      <c r="I36" s="16"/>
      <c r="J36" s="16"/>
      <c r="K36" s="16"/>
      <c r="L36" s="16"/>
    </row>
    <row r="37" spans="1:12" x14ac:dyDescent="0.45">
      <c r="A37" s="24"/>
      <c r="B37" s="33"/>
      <c r="C37" s="25"/>
      <c r="D37" s="33"/>
      <c r="E37" s="33"/>
      <c r="F37" s="25"/>
      <c r="G37" s="16"/>
      <c r="H37" s="16"/>
      <c r="I37" s="16"/>
      <c r="J37" s="16"/>
      <c r="K37" s="16"/>
      <c r="L37" s="16"/>
    </row>
    <row r="38" spans="1:12" x14ac:dyDescent="0.45">
      <c r="A38" s="24"/>
      <c r="B38" s="33"/>
      <c r="C38" s="25"/>
      <c r="D38" s="33"/>
      <c r="E38" s="33"/>
      <c r="F38" s="25"/>
      <c r="G38" s="16"/>
      <c r="H38" s="16"/>
      <c r="I38" s="16"/>
      <c r="J38" s="16"/>
      <c r="K38" s="16"/>
      <c r="L38" s="16"/>
    </row>
    <row r="39" spans="1:12" x14ac:dyDescent="0.45">
      <c r="A39" s="24"/>
      <c r="B39" s="33"/>
      <c r="C39" s="25"/>
      <c r="D39" s="33"/>
      <c r="E39" s="33"/>
      <c r="F39" s="25"/>
      <c r="G39" s="16"/>
      <c r="H39" s="16"/>
      <c r="I39" s="16"/>
      <c r="J39" s="16"/>
      <c r="K39" s="16"/>
      <c r="L39" s="16"/>
    </row>
    <row r="40" spans="1:12" x14ac:dyDescent="0.45">
      <c r="A40" s="24"/>
      <c r="B40" s="33"/>
      <c r="C40" s="25"/>
      <c r="D40" s="33"/>
      <c r="E40" s="33"/>
      <c r="F40" s="25"/>
      <c r="G40" s="16"/>
      <c r="H40" s="16"/>
      <c r="I40" s="16"/>
      <c r="J40" s="16"/>
      <c r="K40" s="16"/>
      <c r="L40" s="16"/>
    </row>
    <row r="41" spans="1:12" x14ac:dyDescent="0.45">
      <c r="A41" s="24"/>
      <c r="B41" s="33"/>
      <c r="C41" s="25"/>
      <c r="D41" s="33"/>
      <c r="E41" s="33"/>
      <c r="F41" s="25"/>
      <c r="G41" s="16"/>
      <c r="H41" s="16"/>
      <c r="I41" s="16"/>
      <c r="J41" s="16"/>
      <c r="K41" s="16"/>
      <c r="L41" s="16"/>
    </row>
    <row r="42" spans="1:12" x14ac:dyDescent="0.45">
      <c r="A42" s="24"/>
      <c r="B42" s="33"/>
      <c r="C42" s="25"/>
      <c r="D42" s="33"/>
      <c r="E42" s="33"/>
      <c r="F42" s="25"/>
      <c r="G42" s="16"/>
      <c r="H42" s="16"/>
      <c r="I42" s="16"/>
      <c r="J42" s="16"/>
      <c r="K42" s="16"/>
      <c r="L42" s="16"/>
    </row>
    <row r="43" spans="1:12" x14ac:dyDescent="0.45">
      <c r="A43" s="24"/>
      <c r="B43" s="33"/>
      <c r="C43" s="25"/>
      <c r="D43" s="33"/>
      <c r="E43" s="33"/>
      <c r="F43" s="25"/>
      <c r="G43" s="16"/>
      <c r="H43" s="16"/>
      <c r="I43" s="16"/>
      <c r="J43" s="16"/>
      <c r="K43" s="16"/>
      <c r="L43" s="16"/>
    </row>
    <row r="44" spans="1:12" x14ac:dyDescent="0.45">
      <c r="A44" s="24"/>
      <c r="B44" s="33"/>
      <c r="C44" s="25"/>
      <c r="D44" s="33"/>
      <c r="E44" s="33"/>
      <c r="F44" s="25"/>
      <c r="G44" s="16"/>
      <c r="H44" s="16"/>
      <c r="I44" s="16"/>
      <c r="J44" s="16"/>
      <c r="K44" s="16"/>
      <c r="L44" s="16"/>
    </row>
    <row r="45" spans="1:12" x14ac:dyDescent="0.45">
      <c r="A45" s="24"/>
      <c r="B45" s="33"/>
      <c r="C45" s="25"/>
      <c r="D45" s="33"/>
      <c r="E45" s="33"/>
      <c r="F45" s="25"/>
      <c r="G45" s="16"/>
      <c r="H45" s="16"/>
      <c r="I45" s="16"/>
      <c r="J45" s="16"/>
      <c r="K45" s="16"/>
      <c r="L45" s="16"/>
    </row>
    <row r="46" spans="1:12" x14ac:dyDescent="0.45">
      <c r="A46" s="24"/>
      <c r="B46" s="33"/>
      <c r="C46" s="25"/>
      <c r="D46" s="33"/>
      <c r="E46" s="33"/>
      <c r="F46" s="25"/>
      <c r="G46" s="16"/>
      <c r="H46" s="16"/>
      <c r="I46" s="16"/>
      <c r="J46" s="16"/>
      <c r="K46" s="16"/>
      <c r="L46" s="16"/>
    </row>
    <row r="47" spans="1:12" x14ac:dyDescent="0.45">
      <c r="A47" s="24"/>
      <c r="B47" s="33"/>
      <c r="C47" s="25"/>
      <c r="D47" s="33"/>
      <c r="E47" s="33"/>
      <c r="F47" s="25"/>
      <c r="G47" s="16"/>
      <c r="H47" s="16"/>
      <c r="I47" s="16"/>
      <c r="J47" s="16"/>
      <c r="K47" s="16"/>
      <c r="L47" s="16"/>
    </row>
    <row r="48" spans="1:12" x14ac:dyDescent="0.45">
      <c r="A48" s="24"/>
      <c r="B48" s="33"/>
      <c r="C48" s="25"/>
      <c r="D48" s="33"/>
      <c r="E48" s="33"/>
      <c r="F48" s="25"/>
      <c r="G48" s="16"/>
      <c r="H48" s="16"/>
      <c r="I48" s="16"/>
      <c r="J48" s="16"/>
      <c r="K48" s="16"/>
      <c r="L48" s="16"/>
    </row>
    <row r="49" spans="1:12" x14ac:dyDescent="0.45">
      <c r="A49" s="24"/>
      <c r="B49" s="33"/>
      <c r="C49" s="25"/>
      <c r="D49" s="33"/>
      <c r="E49" s="33"/>
      <c r="F49" s="25"/>
      <c r="G49" s="16"/>
      <c r="H49" s="16"/>
      <c r="I49" s="16"/>
      <c r="J49" s="16"/>
      <c r="K49" s="16"/>
      <c r="L49" s="16"/>
    </row>
    <row r="50" spans="1:12" ht="14.65" thickBot="1" x14ac:dyDescent="0.5">
      <c r="A50" s="7"/>
      <c r="B50" s="7"/>
      <c r="C50" s="7"/>
      <c r="D50" s="7"/>
      <c r="E50" s="7"/>
      <c r="F50" s="21" t="s">
        <v>97</v>
      </c>
      <c r="G50" s="26">
        <f>SUM(G20:G49)</f>
        <v>0</v>
      </c>
      <c r="H50" s="26">
        <f t="shared" ref="H50:L50" si="0">SUM(H20:H49)</f>
        <v>0</v>
      </c>
      <c r="I50" s="26">
        <f t="shared" si="0"/>
        <v>0</v>
      </c>
      <c r="J50" s="26">
        <f t="shared" si="0"/>
        <v>0</v>
      </c>
      <c r="K50" s="26">
        <f t="shared" si="0"/>
        <v>0</v>
      </c>
      <c r="L50" s="26">
        <f t="shared" si="0"/>
        <v>0</v>
      </c>
    </row>
    <row r="51" spans="1:12" ht="14.65" thickTop="1" x14ac:dyDescent="0.45">
      <c r="A51" s="7"/>
      <c r="B51" s="7"/>
      <c r="C51" s="7"/>
      <c r="D51" s="7"/>
      <c r="E51" s="7"/>
      <c r="F51" s="7"/>
      <c r="G51" s="7"/>
      <c r="H51" s="7"/>
      <c r="I51" s="7"/>
      <c r="J51" s="7"/>
      <c r="K51" s="7"/>
      <c r="L51" s="7"/>
    </row>
    <row r="52" spans="1:12" x14ac:dyDescent="0.45">
      <c r="A52" s="13" t="s">
        <v>100</v>
      </c>
      <c r="B52" s="7"/>
      <c r="C52" s="7"/>
      <c r="D52" s="7"/>
      <c r="E52" s="7"/>
      <c r="F52" s="13" t="s">
        <v>101</v>
      </c>
      <c r="G52" s="7"/>
      <c r="H52" s="7"/>
      <c r="I52" s="7"/>
      <c r="J52" s="7"/>
      <c r="K52" s="7"/>
      <c r="L52" s="7"/>
    </row>
    <row r="53" spans="1:12" ht="14.25" customHeight="1" x14ac:dyDescent="0.45">
      <c r="A53" s="61" t="s">
        <v>115</v>
      </c>
      <c r="B53" s="61"/>
      <c r="C53" s="61"/>
      <c r="D53" s="61"/>
      <c r="E53" s="7"/>
      <c r="F53" s="61" t="s">
        <v>102</v>
      </c>
      <c r="G53" s="61"/>
      <c r="H53" s="61"/>
      <c r="I53" s="61"/>
      <c r="J53" s="61"/>
      <c r="K53" s="61"/>
      <c r="L53" s="61"/>
    </row>
    <row r="54" spans="1:12" x14ac:dyDescent="0.45">
      <c r="A54" s="61"/>
      <c r="B54" s="61"/>
      <c r="C54" s="61"/>
      <c r="D54" s="61"/>
      <c r="E54" s="7"/>
      <c r="F54" s="61"/>
      <c r="G54" s="61"/>
      <c r="H54" s="61"/>
      <c r="I54" s="61"/>
      <c r="J54" s="61"/>
      <c r="K54" s="61"/>
      <c r="L54" s="61"/>
    </row>
    <row r="55" spans="1:12" x14ac:dyDescent="0.45">
      <c r="A55" s="61"/>
      <c r="B55" s="61"/>
      <c r="C55" s="61"/>
      <c r="D55" s="61"/>
      <c r="E55" s="7"/>
      <c r="F55" s="61"/>
      <c r="G55" s="61"/>
      <c r="H55" s="61"/>
      <c r="I55" s="61"/>
      <c r="J55" s="61"/>
      <c r="K55" s="61"/>
      <c r="L55" s="61"/>
    </row>
    <row r="56" spans="1:12" s="4" customFormat="1" ht="43.15" customHeight="1" x14ac:dyDescent="0.45">
      <c r="A56" s="27"/>
      <c r="B56" s="27"/>
      <c r="C56" s="28"/>
      <c r="D56" s="28"/>
      <c r="E56" s="28"/>
      <c r="F56" s="27"/>
      <c r="G56" s="27"/>
      <c r="H56" s="27"/>
      <c r="I56" s="27"/>
      <c r="J56" s="28"/>
      <c r="K56" s="28"/>
      <c r="L56" s="28"/>
    </row>
    <row r="57" spans="1:12" s="4" customFormat="1" x14ac:dyDescent="0.45">
      <c r="A57" s="29" t="s">
        <v>103</v>
      </c>
      <c r="B57" s="7"/>
      <c r="C57" s="28"/>
      <c r="D57" s="28"/>
      <c r="E57" s="28"/>
      <c r="F57" s="13" t="s">
        <v>117</v>
      </c>
      <c r="G57" s="7"/>
      <c r="H57" s="7"/>
      <c r="I57" s="7"/>
      <c r="J57" s="28"/>
      <c r="K57" s="28"/>
      <c r="L57" s="28"/>
    </row>
    <row r="58" spans="1:12" s="4" customFormat="1" ht="42.4" customHeight="1" x14ac:dyDescent="0.45">
      <c r="A58" s="29"/>
      <c r="B58" s="7"/>
      <c r="C58" s="28"/>
      <c r="D58" s="28"/>
      <c r="E58" s="28"/>
      <c r="F58" s="27"/>
      <c r="G58" s="27"/>
      <c r="H58" s="27"/>
      <c r="I58" s="27"/>
      <c r="J58" s="27"/>
      <c r="K58" s="27"/>
      <c r="L58" s="27"/>
    </row>
    <row r="59" spans="1:12" x14ac:dyDescent="0.45">
      <c r="A59" s="13"/>
      <c r="B59" s="7"/>
      <c r="C59" s="7"/>
      <c r="D59" s="7"/>
      <c r="E59" s="7"/>
      <c r="F59" s="13" t="s">
        <v>104</v>
      </c>
      <c r="G59" s="7"/>
      <c r="H59" s="7"/>
      <c r="I59" s="7"/>
      <c r="J59" s="7"/>
      <c r="K59" s="7"/>
      <c r="L59" s="7"/>
    </row>
    <row r="60" spans="1:12" ht="5.45" customHeight="1" x14ac:dyDescent="0.45">
      <c r="A60" s="13"/>
      <c r="B60" s="7"/>
      <c r="C60" s="7"/>
      <c r="D60" s="7"/>
      <c r="E60" s="7"/>
      <c r="F60" s="13"/>
      <c r="G60" s="7"/>
      <c r="H60" s="7"/>
      <c r="I60" s="7"/>
      <c r="J60" s="7"/>
      <c r="K60" s="7"/>
      <c r="L60" s="7"/>
    </row>
    <row r="61" spans="1:12" x14ac:dyDescent="0.45">
      <c r="A61" s="7"/>
      <c r="B61" s="7"/>
      <c r="C61" s="7"/>
      <c r="D61" s="7"/>
      <c r="E61" s="7"/>
      <c r="F61" s="68"/>
      <c r="G61" s="68"/>
      <c r="H61" s="68"/>
      <c r="I61" s="68"/>
      <c r="J61" s="68"/>
      <c r="K61" s="68"/>
      <c r="L61" s="68"/>
    </row>
    <row r="62" spans="1:12" x14ac:dyDescent="0.45">
      <c r="A62" s="7"/>
      <c r="B62" s="7"/>
      <c r="C62" s="7"/>
      <c r="D62" s="7"/>
      <c r="E62" s="7"/>
      <c r="F62" s="68"/>
      <c r="G62" s="68"/>
      <c r="H62" s="68"/>
      <c r="I62" s="68"/>
      <c r="J62" s="68"/>
      <c r="K62" s="68"/>
      <c r="L62" s="68"/>
    </row>
    <row r="63" spans="1:12" x14ac:dyDescent="0.45">
      <c r="A63" s="7"/>
      <c r="B63" s="7"/>
      <c r="C63" s="7"/>
      <c r="D63" s="7"/>
      <c r="E63" s="7"/>
      <c r="F63" s="30"/>
      <c r="G63" s="30"/>
      <c r="H63" s="30"/>
      <c r="I63" s="30"/>
      <c r="J63" s="30"/>
      <c r="K63" s="30"/>
      <c r="L63" s="30"/>
    </row>
    <row r="64" spans="1:12" x14ac:dyDescent="0.45">
      <c r="A64" s="7"/>
      <c r="B64" s="7"/>
      <c r="C64" s="7"/>
      <c r="D64" s="7"/>
      <c r="E64" s="7"/>
      <c r="F64" s="30"/>
      <c r="G64" s="30"/>
      <c r="H64" s="30"/>
      <c r="I64" s="30"/>
      <c r="J64" s="30"/>
      <c r="K64" s="30"/>
      <c r="L64" s="30"/>
    </row>
    <row r="65" spans="1:12" s="6" customFormat="1" ht="13.15" x14ac:dyDescent="0.4">
      <c r="A65" s="31" t="s">
        <v>108</v>
      </c>
      <c r="B65" s="9"/>
      <c r="C65" s="9"/>
      <c r="D65" s="9"/>
      <c r="E65" s="9"/>
      <c r="F65" s="9"/>
      <c r="G65" s="9"/>
      <c r="H65" s="9"/>
      <c r="I65" s="9"/>
      <c r="J65" s="9"/>
      <c r="K65" s="9"/>
      <c r="L65" s="9"/>
    </row>
    <row r="66" spans="1:12" s="6" customFormat="1" ht="13.15" x14ac:dyDescent="0.4">
      <c r="A66" s="67" t="s">
        <v>109</v>
      </c>
      <c r="B66" s="67"/>
      <c r="C66" s="67"/>
      <c r="D66" s="67"/>
      <c r="E66" s="67"/>
      <c r="F66" s="67"/>
      <c r="G66" s="67"/>
      <c r="H66" s="67"/>
      <c r="I66" s="67"/>
      <c r="J66" s="67"/>
      <c r="K66" s="67"/>
      <c r="L66" s="67"/>
    </row>
    <row r="67" spans="1:12" s="6" customFormat="1" ht="13.15" x14ac:dyDescent="0.4">
      <c r="A67" s="67"/>
      <c r="B67" s="67"/>
      <c r="C67" s="67"/>
      <c r="D67" s="67"/>
      <c r="E67" s="67"/>
      <c r="F67" s="67"/>
      <c r="G67" s="67"/>
      <c r="H67" s="67"/>
      <c r="I67" s="67"/>
      <c r="J67" s="67"/>
      <c r="K67" s="67"/>
      <c r="L67" s="67"/>
    </row>
    <row r="68" spans="1:12" s="6" customFormat="1" ht="6.4" customHeight="1" x14ac:dyDescent="0.4">
      <c r="A68" s="9"/>
      <c r="B68" s="9"/>
      <c r="C68" s="9"/>
      <c r="D68" s="9"/>
      <c r="E68" s="9"/>
      <c r="F68" s="9"/>
      <c r="G68" s="9"/>
      <c r="H68" s="9"/>
      <c r="I68" s="9"/>
      <c r="J68" s="9"/>
      <c r="K68" s="9"/>
      <c r="L68" s="9"/>
    </row>
    <row r="69" spans="1:12" s="6" customFormat="1" ht="13.15" x14ac:dyDescent="0.4">
      <c r="A69" s="67" t="s">
        <v>110</v>
      </c>
      <c r="B69" s="67"/>
      <c r="C69" s="67"/>
      <c r="D69" s="67"/>
      <c r="E69" s="67"/>
      <c r="F69" s="67"/>
      <c r="G69" s="67"/>
      <c r="H69" s="67"/>
      <c r="I69" s="67"/>
      <c r="J69" s="67"/>
      <c r="K69" s="67"/>
      <c r="L69" s="67"/>
    </row>
    <row r="70" spans="1:12" s="6" customFormat="1" ht="13.15" x14ac:dyDescent="0.4">
      <c r="A70" s="67"/>
      <c r="B70" s="67"/>
      <c r="C70" s="67"/>
      <c r="D70" s="67"/>
      <c r="E70" s="67"/>
      <c r="F70" s="67"/>
      <c r="G70" s="67"/>
      <c r="H70" s="67"/>
      <c r="I70" s="67"/>
      <c r="J70" s="67"/>
      <c r="K70" s="67"/>
      <c r="L70" s="67"/>
    </row>
    <row r="71" spans="1:12" s="6" customFormat="1" ht="13.15" x14ac:dyDescent="0.4">
      <c r="A71" s="67"/>
      <c r="B71" s="67"/>
      <c r="C71" s="67"/>
      <c r="D71" s="67"/>
      <c r="E71" s="67"/>
      <c r="F71" s="67"/>
      <c r="G71" s="67"/>
      <c r="H71" s="67"/>
      <c r="I71" s="67"/>
      <c r="J71" s="67"/>
      <c r="K71" s="67"/>
      <c r="L71" s="67"/>
    </row>
    <row r="72" spans="1:12" s="6" customFormat="1" ht="6.4" customHeight="1" x14ac:dyDescent="0.4">
      <c r="A72" s="9"/>
      <c r="B72" s="9"/>
      <c r="C72" s="9"/>
      <c r="D72" s="9"/>
      <c r="E72" s="9"/>
      <c r="F72" s="9"/>
      <c r="G72" s="9"/>
      <c r="H72" s="9"/>
      <c r="I72" s="9"/>
      <c r="J72" s="9"/>
      <c r="K72" s="9"/>
      <c r="L72" s="9"/>
    </row>
    <row r="73" spans="1:12" s="6" customFormat="1" ht="13.15" x14ac:dyDescent="0.4">
      <c r="A73" s="67" t="s">
        <v>111</v>
      </c>
      <c r="B73" s="67"/>
      <c r="C73" s="67"/>
      <c r="D73" s="67"/>
      <c r="E73" s="67"/>
      <c r="F73" s="67"/>
      <c r="G73" s="67"/>
      <c r="H73" s="67"/>
      <c r="I73" s="67"/>
      <c r="J73" s="67"/>
      <c r="K73" s="67"/>
      <c r="L73" s="67"/>
    </row>
    <row r="74" spans="1:12" s="6" customFormat="1" ht="13.15" x14ac:dyDescent="0.4">
      <c r="A74" s="67"/>
      <c r="B74" s="67"/>
      <c r="C74" s="67"/>
      <c r="D74" s="67"/>
      <c r="E74" s="67"/>
      <c r="F74" s="67"/>
      <c r="G74" s="67"/>
      <c r="H74" s="67"/>
      <c r="I74" s="67"/>
      <c r="J74" s="67"/>
      <c r="K74" s="67"/>
      <c r="L74" s="67"/>
    </row>
    <row r="75" spans="1:12" s="6" customFormat="1" ht="13.15" x14ac:dyDescent="0.4">
      <c r="A75" s="9"/>
      <c r="B75" s="9"/>
      <c r="C75" s="9"/>
      <c r="D75" s="9"/>
      <c r="E75" s="9"/>
      <c r="F75" s="9"/>
      <c r="G75" s="9"/>
      <c r="H75" s="9"/>
      <c r="I75" s="9"/>
      <c r="J75" s="9"/>
      <c r="K75" s="9"/>
      <c r="L75" s="9"/>
    </row>
    <row r="76" spans="1:12" s="6" customFormat="1" x14ac:dyDescent="0.45">
      <c r="A76" s="13" t="s">
        <v>112</v>
      </c>
      <c r="B76" s="9"/>
      <c r="C76" s="9"/>
      <c r="D76" s="9"/>
      <c r="E76" s="9"/>
      <c r="F76" s="9"/>
      <c r="G76" s="9"/>
      <c r="H76" s="9"/>
      <c r="I76" s="9"/>
      <c r="J76" s="9"/>
      <c r="K76" s="9"/>
      <c r="L76" s="9"/>
    </row>
    <row r="77" spans="1:12" x14ac:dyDescent="0.45">
      <c r="A77" s="7" t="s">
        <v>113</v>
      </c>
      <c r="B77" s="7"/>
      <c r="C77" s="7"/>
      <c r="D77" s="7"/>
      <c r="E77" s="7"/>
      <c r="F77" s="7"/>
      <c r="G77" s="7"/>
      <c r="H77" s="7"/>
      <c r="I77" s="7"/>
      <c r="J77" s="7"/>
      <c r="K77" s="7"/>
      <c r="L77" s="7"/>
    </row>
    <row r="78" spans="1:12" x14ac:dyDescent="0.45">
      <c r="A78" s="49" t="s">
        <v>128</v>
      </c>
      <c r="B78" s="7"/>
      <c r="C78" s="7"/>
      <c r="D78" s="7"/>
      <c r="E78" s="7"/>
      <c r="F78" s="7"/>
      <c r="G78" s="7"/>
      <c r="H78" s="7"/>
      <c r="I78" s="7"/>
      <c r="J78" s="7"/>
      <c r="K78" s="7"/>
      <c r="L78" s="7"/>
    </row>
    <row r="79" spans="1:12" x14ac:dyDescent="0.45">
      <c r="A79" s="7" t="s">
        <v>127</v>
      </c>
      <c r="B79" s="7"/>
      <c r="C79" s="7"/>
      <c r="D79" s="7"/>
      <c r="E79" s="7"/>
      <c r="F79" s="7"/>
      <c r="G79" s="7"/>
      <c r="H79" s="7"/>
      <c r="I79" s="7"/>
      <c r="J79" s="7"/>
      <c r="K79" s="7"/>
      <c r="L79" s="7"/>
    </row>
  </sheetData>
  <sheetProtection sheet="1" selectLockedCells="1"/>
  <mergeCells count="17">
    <mergeCell ref="F53:L55"/>
    <mergeCell ref="A66:L67"/>
    <mergeCell ref="A69:L71"/>
    <mergeCell ref="A73:L74"/>
    <mergeCell ref="F61:L62"/>
    <mergeCell ref="B10:C10"/>
    <mergeCell ref="D14:E14"/>
    <mergeCell ref="A53:D55"/>
    <mergeCell ref="G18:L18"/>
    <mergeCell ref="A18:A19"/>
    <mergeCell ref="B18:B19"/>
    <mergeCell ref="C18:C19"/>
    <mergeCell ref="D18:D19"/>
    <mergeCell ref="E18:E19"/>
    <mergeCell ref="F18:F19"/>
    <mergeCell ref="K16:L16"/>
    <mergeCell ref="K14:L14"/>
  </mergeCells>
  <hyperlinks>
    <hyperlink ref="A78" r:id="rId1" xr:uid="{7B84BAA6-BF39-42E1-A473-E67F73428BA4}"/>
  </hyperlinks>
  <pageMargins left="0.25" right="0.25" top="0.75" bottom="0.75" header="0.3" footer="0.3"/>
  <pageSetup paperSize="9" scale="61"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F127"/>
  <sheetViews>
    <sheetView workbookViewId="0">
      <selection activeCell="D5" sqref="D5"/>
    </sheetView>
  </sheetViews>
  <sheetFormatPr defaultRowHeight="14.25" x14ac:dyDescent="0.45"/>
  <cols>
    <col min="1" max="1" width="18.59765625" bestFit="1" customWidth="1"/>
    <col min="3" max="3" width="3" customWidth="1"/>
    <col min="4" max="4" width="20.59765625" customWidth="1"/>
    <col min="5" max="5" width="23.1328125" customWidth="1"/>
    <col min="6" max="6" width="17.59765625" customWidth="1"/>
    <col min="7" max="7" width="23.1328125" customWidth="1"/>
    <col min="8" max="8" width="13.265625" bestFit="1" customWidth="1"/>
    <col min="9" max="9" width="14.86328125" customWidth="1"/>
    <col min="10" max="10" width="2.59765625" customWidth="1"/>
    <col min="11" max="11" width="17.3984375" bestFit="1" customWidth="1"/>
    <col min="12" max="12" width="18.73046875" bestFit="1" customWidth="1"/>
    <col min="13" max="13" width="18.73046875" customWidth="1"/>
    <col min="14" max="14" width="9.86328125" bestFit="1" customWidth="1"/>
    <col min="15" max="15" width="2.265625" customWidth="1"/>
    <col min="16" max="16" width="17.3984375" bestFit="1" customWidth="1"/>
    <col min="17" max="17" width="22.1328125" customWidth="1"/>
    <col min="18" max="19" width="9.73046875" bestFit="1" customWidth="1"/>
    <col min="20" max="20" width="2.265625" customWidth="1"/>
    <col min="21" max="21" width="17.59765625" customWidth="1"/>
    <col min="22" max="23" width="8" customWidth="1"/>
    <col min="24" max="24" width="9.73046875" bestFit="1" customWidth="1"/>
    <col min="25" max="25" width="2.265625" customWidth="1"/>
    <col min="26" max="26" width="27" customWidth="1"/>
    <col min="27" max="27" width="25.86328125" customWidth="1"/>
    <col min="28" max="28" width="14.73046875" customWidth="1"/>
    <col min="29" max="29" width="12.59765625" customWidth="1"/>
    <col min="30" max="30" width="46.73046875" customWidth="1"/>
  </cols>
  <sheetData>
    <row r="1" spans="1:32" x14ac:dyDescent="0.45">
      <c r="A1" s="1" t="s">
        <v>27</v>
      </c>
      <c r="B1" s="1"/>
      <c r="D1" s="1" t="s">
        <v>36</v>
      </c>
      <c r="K1" s="1" t="s">
        <v>42</v>
      </c>
      <c r="P1" s="1" t="s">
        <v>51</v>
      </c>
      <c r="Q1" s="1" t="s">
        <v>43</v>
      </c>
      <c r="R1" s="1" t="s">
        <v>80</v>
      </c>
      <c r="S1" s="1" t="s">
        <v>124</v>
      </c>
      <c r="U1" s="1" t="s">
        <v>52</v>
      </c>
      <c r="V1" s="1" t="s">
        <v>43</v>
      </c>
      <c r="W1" s="1" t="s">
        <v>80</v>
      </c>
      <c r="X1" s="1" t="s">
        <v>44</v>
      </c>
      <c r="Z1" s="1" t="s">
        <v>21</v>
      </c>
      <c r="AE1" s="1" t="s">
        <v>80</v>
      </c>
      <c r="AF1" s="1" t="s">
        <v>124</v>
      </c>
    </row>
    <row r="2" spans="1:32" x14ac:dyDescent="0.45">
      <c r="A2" s="1" t="s">
        <v>28</v>
      </c>
      <c r="B2" s="1" t="s">
        <v>26</v>
      </c>
      <c r="F2" s="1" t="s">
        <v>24</v>
      </c>
      <c r="G2" s="1" t="s">
        <v>24</v>
      </c>
      <c r="H2" s="1" t="s">
        <v>25</v>
      </c>
      <c r="I2" s="1" t="s">
        <v>25</v>
      </c>
      <c r="L2" s="1" t="s">
        <v>43</v>
      </c>
      <c r="M2" s="1" t="s">
        <v>80</v>
      </c>
      <c r="N2" s="1" t="s">
        <v>44</v>
      </c>
      <c r="P2" t="s">
        <v>45</v>
      </c>
      <c r="Q2" s="2">
        <v>34.75</v>
      </c>
      <c r="R2" s="2">
        <v>34.75</v>
      </c>
      <c r="S2" s="2">
        <v>34.75</v>
      </c>
      <c r="U2" t="s">
        <v>53</v>
      </c>
      <c r="V2" s="2">
        <v>24.5</v>
      </c>
      <c r="W2" s="2">
        <v>24.5</v>
      </c>
      <c r="X2" s="2">
        <v>24.5</v>
      </c>
      <c r="Z2" t="s">
        <v>138</v>
      </c>
      <c r="AA2" s="7"/>
      <c r="AF2" s="2">
        <f>AF4+X2</f>
        <v>80.75</v>
      </c>
    </row>
    <row r="3" spans="1:32" x14ac:dyDescent="0.45">
      <c r="A3" s="1"/>
      <c r="B3" s="1"/>
      <c r="F3" s="1" t="s">
        <v>40</v>
      </c>
      <c r="G3" s="1" t="s">
        <v>41</v>
      </c>
      <c r="H3" s="1" t="s">
        <v>40</v>
      </c>
      <c r="I3" s="1" t="s">
        <v>41</v>
      </c>
      <c r="K3" t="s">
        <v>45</v>
      </c>
      <c r="L3" s="2">
        <f>MROUND(Q2/2,0.05)</f>
        <v>17.400000000000002</v>
      </c>
      <c r="M3" s="2">
        <f t="shared" ref="M3:N5" si="0">MROUND(R2/2,0.05)</f>
        <v>17.400000000000002</v>
      </c>
      <c r="N3" s="2">
        <f t="shared" si="0"/>
        <v>17.400000000000002</v>
      </c>
      <c r="P3" t="s">
        <v>49</v>
      </c>
      <c r="Q3" s="2">
        <v>39.1</v>
      </c>
      <c r="R3" s="2">
        <v>39.1</v>
      </c>
      <c r="S3" s="2">
        <v>39.1</v>
      </c>
      <c r="Z3" t="s">
        <v>140</v>
      </c>
      <c r="AA3" s="7"/>
      <c r="AF3" s="2">
        <f>MROUND((SUM(N3:N5)*0.97),0.05)</f>
        <v>68.2</v>
      </c>
    </row>
    <row r="4" spans="1:32" x14ac:dyDescent="0.45">
      <c r="A4" t="s">
        <v>29</v>
      </c>
      <c r="B4" s="3">
        <v>158</v>
      </c>
      <c r="E4" s="1" t="s">
        <v>38</v>
      </c>
      <c r="F4" s="45">
        <v>0.9909</v>
      </c>
      <c r="G4" s="45">
        <v>0.85219999999999996</v>
      </c>
      <c r="H4" s="45">
        <v>0.66059999999999997</v>
      </c>
      <c r="I4" s="45">
        <v>0.56810000000000005</v>
      </c>
      <c r="K4" t="s">
        <v>49</v>
      </c>
      <c r="L4" s="2">
        <f t="shared" ref="L4:L5" si="1">MROUND(Q3/2,0.05)</f>
        <v>19.55</v>
      </c>
      <c r="M4" s="2">
        <f t="shared" si="0"/>
        <v>19.55</v>
      </c>
      <c r="N4" s="2">
        <f t="shared" si="0"/>
        <v>19.55</v>
      </c>
      <c r="P4" t="s">
        <v>46</v>
      </c>
      <c r="Q4" s="46">
        <v>66.650000000000006</v>
      </c>
      <c r="R4" s="46">
        <v>66.650000000000006</v>
      </c>
      <c r="S4" s="46">
        <v>66.650000000000006</v>
      </c>
      <c r="U4" t="s">
        <v>78</v>
      </c>
      <c r="V4" s="2">
        <v>24.5</v>
      </c>
      <c r="W4" s="2"/>
      <c r="Z4" t="s">
        <v>139</v>
      </c>
      <c r="AA4" s="7"/>
      <c r="AF4" s="2">
        <f>MROUND((SUM(N3:N5)*0.8),0.05)</f>
        <v>56.25</v>
      </c>
    </row>
    <row r="5" spans="1:32" x14ac:dyDescent="0.45">
      <c r="A5" t="s">
        <v>30</v>
      </c>
      <c r="B5" s="3">
        <v>181</v>
      </c>
      <c r="E5" s="1" t="s">
        <v>37</v>
      </c>
      <c r="F5" s="45">
        <v>0.5252</v>
      </c>
      <c r="G5" s="45">
        <v>0.45579999999999998</v>
      </c>
      <c r="H5" s="45">
        <v>0.35010000000000002</v>
      </c>
      <c r="I5" s="45">
        <v>0.3039</v>
      </c>
      <c r="K5" t="s">
        <v>46</v>
      </c>
      <c r="L5" s="2">
        <f t="shared" si="1"/>
        <v>33.35</v>
      </c>
      <c r="M5" s="2">
        <f t="shared" si="0"/>
        <v>33.35</v>
      </c>
      <c r="N5" s="2">
        <f t="shared" si="0"/>
        <v>33.35</v>
      </c>
      <c r="Q5" s="46"/>
      <c r="R5" s="46"/>
      <c r="S5" s="2"/>
      <c r="U5" t="s">
        <v>79</v>
      </c>
      <c r="V5" s="2">
        <v>24.5</v>
      </c>
      <c r="W5" s="2"/>
      <c r="Z5" t="s">
        <v>141</v>
      </c>
      <c r="AA5" s="7"/>
      <c r="AE5" s="2">
        <f>MROUND((SUM(M3:M5)*0.8),0.05)</f>
        <v>56.25</v>
      </c>
      <c r="AF5" s="2"/>
    </row>
    <row r="6" spans="1:32" x14ac:dyDescent="0.45">
      <c r="A6" t="s">
        <v>31</v>
      </c>
      <c r="B6" s="3">
        <v>178</v>
      </c>
      <c r="E6" s="1" t="s">
        <v>39</v>
      </c>
      <c r="F6" s="45"/>
      <c r="G6" s="45">
        <v>9.6699999999999994E-2</v>
      </c>
      <c r="H6" s="45"/>
      <c r="I6" s="45">
        <v>9.6699999999999994E-2</v>
      </c>
      <c r="K6" t="s">
        <v>48</v>
      </c>
      <c r="L6" s="46"/>
      <c r="M6" s="46">
        <v>3.5</v>
      </c>
      <c r="N6" s="46"/>
      <c r="Q6" s="51"/>
      <c r="R6" s="46"/>
      <c r="S6" s="2"/>
      <c r="U6" t="s">
        <v>80</v>
      </c>
      <c r="V6" s="2">
        <v>24.5</v>
      </c>
      <c r="W6" s="2"/>
      <c r="Z6" t="s">
        <v>125</v>
      </c>
      <c r="AA6" s="7"/>
      <c r="AE6" s="2">
        <f>AE5+W2</f>
        <v>80.75</v>
      </c>
    </row>
    <row r="7" spans="1:32" x14ac:dyDescent="0.45">
      <c r="A7" t="s">
        <v>32</v>
      </c>
      <c r="B7" s="3">
        <v>220</v>
      </c>
      <c r="E7" s="1" t="s">
        <v>145</v>
      </c>
      <c r="F7" s="45"/>
      <c r="G7" s="45">
        <v>2.9700000000000001E-2</v>
      </c>
      <c r="H7" s="45"/>
      <c r="I7" s="45">
        <v>2.9700000000000001E-2</v>
      </c>
      <c r="Q7" s="51"/>
      <c r="U7" t="s">
        <v>81</v>
      </c>
      <c r="V7" s="2">
        <v>24.5</v>
      </c>
      <c r="W7" s="2"/>
      <c r="Z7" t="s">
        <v>126</v>
      </c>
      <c r="AA7" s="7"/>
      <c r="AE7" s="2">
        <f>SUM(M3:M5)</f>
        <v>70.300000000000011</v>
      </c>
    </row>
    <row r="8" spans="1:32" x14ac:dyDescent="0.45">
      <c r="A8" t="s">
        <v>33</v>
      </c>
      <c r="B8" s="3">
        <v>173</v>
      </c>
      <c r="Q8" s="51"/>
      <c r="S8" s="51"/>
      <c r="U8" t="s">
        <v>82</v>
      </c>
      <c r="V8" s="2">
        <v>24.5</v>
      </c>
      <c r="W8" s="2"/>
    </row>
    <row r="9" spans="1:32" x14ac:dyDescent="0.45">
      <c r="A9" t="s">
        <v>34</v>
      </c>
      <c r="B9" s="3">
        <v>180</v>
      </c>
      <c r="F9" s="75" t="s">
        <v>43</v>
      </c>
      <c r="G9" s="75"/>
      <c r="H9" s="75"/>
      <c r="I9" s="75"/>
      <c r="Q9" s="51"/>
      <c r="S9" s="51"/>
      <c r="U9" t="s">
        <v>43</v>
      </c>
      <c r="V9" s="2">
        <v>24.5</v>
      </c>
    </row>
    <row r="10" spans="1:32" x14ac:dyDescent="0.45">
      <c r="A10" t="s">
        <v>147</v>
      </c>
      <c r="B10" s="3">
        <v>223</v>
      </c>
      <c r="F10" s="1" t="s">
        <v>24</v>
      </c>
      <c r="G10" s="1" t="s">
        <v>24</v>
      </c>
      <c r="H10" s="1" t="s">
        <v>25</v>
      </c>
      <c r="I10" s="1" t="s">
        <v>25</v>
      </c>
      <c r="Q10" s="51"/>
      <c r="S10" s="51"/>
    </row>
    <row r="11" spans="1:32" x14ac:dyDescent="0.45">
      <c r="A11" t="s">
        <v>35</v>
      </c>
      <c r="B11" s="3">
        <v>176</v>
      </c>
      <c r="F11" s="1" t="s">
        <v>40</v>
      </c>
      <c r="G11" s="1" t="s">
        <v>41</v>
      </c>
      <c r="H11" s="1" t="s">
        <v>40</v>
      </c>
      <c r="I11" s="1" t="s">
        <v>41</v>
      </c>
      <c r="Q11" s="51"/>
    </row>
    <row r="12" spans="1:32" x14ac:dyDescent="0.45">
      <c r="B12" s="3"/>
      <c r="E12" s="1" t="s">
        <v>38</v>
      </c>
      <c r="F12" s="45">
        <v>0.9909</v>
      </c>
      <c r="G12" s="45">
        <v>0.85219999999999996</v>
      </c>
      <c r="H12" s="45">
        <v>0.66059999999999997</v>
      </c>
      <c r="I12" s="45">
        <v>0.56810000000000005</v>
      </c>
    </row>
    <row r="13" spans="1:32" x14ac:dyDescent="0.45">
      <c r="B13" s="3"/>
      <c r="E13" s="1" t="s">
        <v>37</v>
      </c>
      <c r="F13" s="45">
        <v>0.5252</v>
      </c>
      <c r="G13" s="45">
        <v>0.45579999999999998</v>
      </c>
      <c r="H13" s="45">
        <v>0.35010000000000002</v>
      </c>
      <c r="I13" s="45">
        <v>0.3039</v>
      </c>
    </row>
    <row r="14" spans="1:32" x14ac:dyDescent="0.45">
      <c r="B14" s="3"/>
      <c r="E14" s="1" t="s">
        <v>39</v>
      </c>
      <c r="F14" s="45"/>
      <c r="G14" s="45">
        <v>0.11899999999999999</v>
      </c>
      <c r="H14" s="45"/>
      <c r="I14" s="45">
        <v>0.11899999999999999</v>
      </c>
      <c r="U14" s="1" t="s">
        <v>76</v>
      </c>
      <c r="V14" s="1"/>
      <c r="W14" s="1"/>
      <c r="Z14" t="s">
        <v>78</v>
      </c>
      <c r="AA14" t="s">
        <v>142</v>
      </c>
      <c r="AE14" s="2">
        <f>AF2</f>
        <v>80.75</v>
      </c>
      <c r="AF14" t="s">
        <v>124</v>
      </c>
    </row>
    <row r="15" spans="1:32" x14ac:dyDescent="0.45">
      <c r="B15" s="3"/>
      <c r="E15" s="1" t="s">
        <v>145</v>
      </c>
      <c r="F15" s="45"/>
      <c r="G15" s="45">
        <v>3.6499999999999998E-2</v>
      </c>
      <c r="H15" s="45"/>
      <c r="I15" s="45">
        <v>3.6499999999999998E-2</v>
      </c>
      <c r="K15" t="s">
        <v>78</v>
      </c>
      <c r="L15" t="s">
        <v>16</v>
      </c>
      <c r="M15" s="2">
        <f>$N$3</f>
        <v>17.400000000000002</v>
      </c>
      <c r="P15" t="s">
        <v>78</v>
      </c>
      <c r="Q15" t="s">
        <v>16</v>
      </c>
      <c r="R15" s="2">
        <v>34.75</v>
      </c>
      <c r="Z15" t="s">
        <v>78</v>
      </c>
      <c r="AA15" t="s">
        <v>136</v>
      </c>
      <c r="AE15" s="2">
        <f>AF3</f>
        <v>68.2</v>
      </c>
      <c r="AF15" t="s">
        <v>124</v>
      </c>
    </row>
    <row r="16" spans="1:32" x14ac:dyDescent="0.45">
      <c r="B16" s="3"/>
      <c r="K16" t="s">
        <v>78</v>
      </c>
      <c r="L16" t="s">
        <v>17</v>
      </c>
      <c r="M16" s="46">
        <f>$N$4</f>
        <v>19.55</v>
      </c>
      <c r="P16" t="s">
        <v>78</v>
      </c>
      <c r="Q16" t="s">
        <v>17</v>
      </c>
      <c r="R16" s="2">
        <v>39.1</v>
      </c>
      <c r="U16" t="s">
        <v>73</v>
      </c>
      <c r="Z16" t="s">
        <v>78</v>
      </c>
      <c r="AA16" t="s">
        <v>137</v>
      </c>
      <c r="AE16" s="2">
        <f>AF4</f>
        <v>56.25</v>
      </c>
      <c r="AF16" t="s">
        <v>124</v>
      </c>
    </row>
    <row r="17" spans="2:32" x14ac:dyDescent="0.45">
      <c r="B17" s="3"/>
      <c r="D17" s="1" t="s">
        <v>43</v>
      </c>
      <c r="E17" s="1" t="s">
        <v>11</v>
      </c>
      <c r="F17" s="1" t="s">
        <v>55</v>
      </c>
      <c r="G17" s="1" t="s">
        <v>40</v>
      </c>
      <c r="H17" s="45">
        <f>$F$12</f>
        <v>0.9909</v>
      </c>
      <c r="K17" t="s">
        <v>78</v>
      </c>
      <c r="L17" t="s">
        <v>47</v>
      </c>
      <c r="M17" s="46">
        <f>$N$5</f>
        <v>33.35</v>
      </c>
      <c r="P17" t="s">
        <v>78</v>
      </c>
      <c r="Q17" t="s">
        <v>47</v>
      </c>
      <c r="R17" s="46">
        <v>66.650000000000006</v>
      </c>
      <c r="U17" t="s">
        <v>74</v>
      </c>
      <c r="Z17" t="s">
        <v>80</v>
      </c>
      <c r="AA17" t="s">
        <v>132</v>
      </c>
      <c r="AE17" s="2">
        <f>AE5</f>
        <v>56.25</v>
      </c>
      <c r="AF17" t="s">
        <v>80</v>
      </c>
    </row>
    <row r="18" spans="2:32" x14ac:dyDescent="0.45">
      <c r="B18" s="3"/>
      <c r="D18" s="1" t="s">
        <v>43</v>
      </c>
      <c r="E18" s="1" t="s">
        <v>11</v>
      </c>
      <c r="F18" s="1" t="s">
        <v>55</v>
      </c>
      <c r="G18" s="1" t="s">
        <v>56</v>
      </c>
      <c r="H18" s="45">
        <f>$G$12</f>
        <v>0.85219999999999996</v>
      </c>
      <c r="K18" t="s">
        <v>78</v>
      </c>
      <c r="L18" t="s">
        <v>18</v>
      </c>
      <c r="M18" s="46">
        <v>0</v>
      </c>
      <c r="P18" t="s">
        <v>79</v>
      </c>
      <c r="Q18" t="s">
        <v>16</v>
      </c>
      <c r="R18" s="2">
        <v>34.75</v>
      </c>
      <c r="Z18" t="s">
        <v>80</v>
      </c>
      <c r="AA18" t="s">
        <v>130</v>
      </c>
      <c r="AE18" s="2">
        <f>AE6</f>
        <v>80.75</v>
      </c>
      <c r="AF18" t="s">
        <v>80</v>
      </c>
    </row>
    <row r="19" spans="2:32" x14ac:dyDescent="0.45">
      <c r="B19" s="3"/>
      <c r="D19" s="1" t="s">
        <v>43</v>
      </c>
      <c r="E19" s="1" t="s">
        <v>11</v>
      </c>
      <c r="F19" s="1" t="s">
        <v>37</v>
      </c>
      <c r="G19" s="1" t="s">
        <v>40</v>
      </c>
      <c r="H19" s="45">
        <f>$F$13</f>
        <v>0.5252</v>
      </c>
      <c r="K19" t="s">
        <v>79</v>
      </c>
      <c r="L19" t="s">
        <v>16</v>
      </c>
      <c r="M19" s="2">
        <f>$N$3</f>
        <v>17.400000000000002</v>
      </c>
      <c r="P19" t="s">
        <v>79</v>
      </c>
      <c r="Q19" t="s">
        <v>17</v>
      </c>
      <c r="R19" s="2">
        <v>39.1</v>
      </c>
      <c r="Z19" t="s">
        <v>80</v>
      </c>
      <c r="AA19" t="s">
        <v>131</v>
      </c>
      <c r="AE19" s="2">
        <f>AE7</f>
        <v>70.300000000000011</v>
      </c>
      <c r="AF19" t="s">
        <v>80</v>
      </c>
    </row>
    <row r="20" spans="2:32" x14ac:dyDescent="0.45">
      <c r="B20" s="3"/>
      <c r="D20" s="1" t="s">
        <v>43</v>
      </c>
      <c r="E20" s="1" t="s">
        <v>11</v>
      </c>
      <c r="F20" s="1" t="s">
        <v>37</v>
      </c>
      <c r="G20" s="1" t="s">
        <v>56</v>
      </c>
      <c r="H20" s="45">
        <f>$G$13</f>
        <v>0.45579999999999998</v>
      </c>
      <c r="K20" t="s">
        <v>79</v>
      </c>
      <c r="L20" t="s">
        <v>17</v>
      </c>
      <c r="M20" s="46">
        <f>$N$4</f>
        <v>19.55</v>
      </c>
      <c r="P20" t="s">
        <v>79</v>
      </c>
      <c r="Q20" t="s">
        <v>47</v>
      </c>
      <c r="R20" s="46">
        <v>66.650000000000006</v>
      </c>
      <c r="U20" s="1" t="s">
        <v>77</v>
      </c>
      <c r="V20" s="1"/>
      <c r="W20" s="1"/>
      <c r="Z20" t="s">
        <v>81</v>
      </c>
      <c r="AA20" t="s">
        <v>142</v>
      </c>
      <c r="AE20" s="2">
        <f>AF2</f>
        <v>80.75</v>
      </c>
      <c r="AF20" t="s">
        <v>124</v>
      </c>
    </row>
    <row r="21" spans="2:32" x14ac:dyDescent="0.45">
      <c r="B21" s="3"/>
      <c r="D21" s="1" t="s">
        <v>43</v>
      </c>
      <c r="E21" s="1" t="s">
        <v>11</v>
      </c>
      <c r="F21" s="1" t="s">
        <v>55</v>
      </c>
      <c r="G21" s="1" t="s">
        <v>54</v>
      </c>
      <c r="H21" s="45">
        <f>$G$14</f>
        <v>0.11899999999999999</v>
      </c>
      <c r="K21" t="s">
        <v>79</v>
      </c>
      <c r="L21" t="s">
        <v>47</v>
      </c>
      <c r="M21" s="46">
        <f>$N$5</f>
        <v>33.35</v>
      </c>
      <c r="P21" t="s">
        <v>80</v>
      </c>
      <c r="Q21" t="s">
        <v>16</v>
      </c>
      <c r="R21" s="2">
        <v>34.75</v>
      </c>
      <c r="Z21" t="s">
        <v>81</v>
      </c>
      <c r="AA21" t="s">
        <v>136</v>
      </c>
      <c r="AE21" s="2">
        <f>AF3</f>
        <v>68.2</v>
      </c>
      <c r="AF21" t="s">
        <v>124</v>
      </c>
    </row>
    <row r="22" spans="2:32" x14ac:dyDescent="0.45">
      <c r="B22" s="3"/>
      <c r="D22" s="1" t="s">
        <v>43</v>
      </c>
      <c r="E22" s="1" t="s">
        <v>11</v>
      </c>
      <c r="F22" s="1" t="s">
        <v>37</v>
      </c>
      <c r="G22" s="1" t="s">
        <v>54</v>
      </c>
      <c r="H22" s="45">
        <f>$I$14</f>
        <v>0.11899999999999999</v>
      </c>
      <c r="K22" t="s">
        <v>79</v>
      </c>
      <c r="L22" t="s">
        <v>18</v>
      </c>
      <c r="M22" s="46">
        <v>0</v>
      </c>
      <c r="P22" t="s">
        <v>80</v>
      </c>
      <c r="Q22" t="s">
        <v>17</v>
      </c>
      <c r="R22" s="2">
        <v>39.1</v>
      </c>
      <c r="U22" t="s">
        <v>78</v>
      </c>
      <c r="Z22" t="s">
        <v>81</v>
      </c>
      <c r="AA22" t="s">
        <v>137</v>
      </c>
      <c r="AE22" s="2">
        <f>AF4</f>
        <v>56.25</v>
      </c>
      <c r="AF22" t="s">
        <v>124</v>
      </c>
    </row>
    <row r="23" spans="2:32" x14ac:dyDescent="0.45">
      <c r="B23" s="3"/>
      <c r="D23" s="1" t="s">
        <v>43</v>
      </c>
      <c r="E23" s="1" t="s">
        <v>11</v>
      </c>
      <c r="F23" s="1" t="s">
        <v>144</v>
      </c>
      <c r="G23" s="1" t="s">
        <v>40</v>
      </c>
      <c r="H23" s="45">
        <f>$G$15</f>
        <v>3.6499999999999998E-2</v>
      </c>
      <c r="K23" t="s">
        <v>80</v>
      </c>
      <c r="L23" t="s">
        <v>16</v>
      </c>
      <c r="M23" s="2">
        <f>M3</f>
        <v>17.400000000000002</v>
      </c>
      <c r="P23" t="s">
        <v>80</v>
      </c>
      <c r="Q23" t="s">
        <v>47</v>
      </c>
      <c r="R23" s="46">
        <v>66.650000000000006</v>
      </c>
      <c r="U23" t="s">
        <v>79</v>
      </c>
      <c r="Z23" t="s">
        <v>82</v>
      </c>
      <c r="AA23" t="s">
        <v>142</v>
      </c>
      <c r="AE23" s="2">
        <f>AF2</f>
        <v>80.75</v>
      </c>
      <c r="AF23" t="s">
        <v>124</v>
      </c>
    </row>
    <row r="24" spans="2:32" x14ac:dyDescent="0.45">
      <c r="B24" s="3"/>
      <c r="D24" s="1" t="s">
        <v>43</v>
      </c>
      <c r="E24" s="1" t="s">
        <v>11</v>
      </c>
      <c r="F24" s="1" t="s">
        <v>144</v>
      </c>
      <c r="G24" s="1" t="s">
        <v>56</v>
      </c>
      <c r="H24" s="45">
        <f>$G$15</f>
        <v>3.6499999999999998E-2</v>
      </c>
      <c r="K24" t="s">
        <v>80</v>
      </c>
      <c r="L24" t="s">
        <v>17</v>
      </c>
      <c r="M24" s="46">
        <f>M4</f>
        <v>19.55</v>
      </c>
      <c r="P24" t="s">
        <v>81</v>
      </c>
      <c r="Q24" t="s">
        <v>16</v>
      </c>
      <c r="R24" s="2">
        <v>34.75</v>
      </c>
      <c r="U24" t="s">
        <v>43</v>
      </c>
      <c r="Z24" t="s">
        <v>82</v>
      </c>
      <c r="AA24" t="s">
        <v>136</v>
      </c>
      <c r="AE24" s="2">
        <f>AF3</f>
        <v>68.2</v>
      </c>
      <c r="AF24" t="s">
        <v>124</v>
      </c>
    </row>
    <row r="25" spans="2:32" x14ac:dyDescent="0.45">
      <c r="B25" s="3"/>
      <c r="D25" s="1" t="s">
        <v>43</v>
      </c>
      <c r="E25" s="1" t="s">
        <v>57</v>
      </c>
      <c r="F25" s="1" t="s">
        <v>55</v>
      </c>
      <c r="G25" s="1" t="s">
        <v>40</v>
      </c>
      <c r="H25" s="45">
        <f>$H$12</f>
        <v>0.66059999999999997</v>
      </c>
      <c r="K25" t="s">
        <v>80</v>
      </c>
      <c r="L25" t="s">
        <v>47</v>
      </c>
      <c r="M25" s="46">
        <f>M5</f>
        <v>33.35</v>
      </c>
      <c r="P25" t="s">
        <v>81</v>
      </c>
      <c r="Q25" t="s">
        <v>17</v>
      </c>
      <c r="R25" s="2">
        <v>39.1</v>
      </c>
      <c r="U25" t="s">
        <v>80</v>
      </c>
      <c r="Z25" t="s">
        <v>82</v>
      </c>
      <c r="AA25" t="s">
        <v>137</v>
      </c>
      <c r="AE25" s="2">
        <f>AF4</f>
        <v>56.25</v>
      </c>
      <c r="AF25" t="s">
        <v>124</v>
      </c>
    </row>
    <row r="26" spans="2:32" x14ac:dyDescent="0.45">
      <c r="B26" s="3"/>
      <c r="D26" s="1" t="s">
        <v>43</v>
      </c>
      <c r="E26" s="1" t="s">
        <v>57</v>
      </c>
      <c r="F26" s="1" t="s">
        <v>55</v>
      </c>
      <c r="G26" s="1" t="s">
        <v>56</v>
      </c>
      <c r="H26" s="45">
        <f>$I$12</f>
        <v>0.56810000000000005</v>
      </c>
      <c r="K26" t="s">
        <v>80</v>
      </c>
      <c r="L26" t="s">
        <v>18</v>
      </c>
      <c r="M26" s="46">
        <f>M6</f>
        <v>3.5</v>
      </c>
      <c r="P26" t="s">
        <v>81</v>
      </c>
      <c r="Q26" t="s">
        <v>47</v>
      </c>
      <c r="R26" s="46">
        <v>66.650000000000006</v>
      </c>
      <c r="U26" t="s">
        <v>81</v>
      </c>
      <c r="AE26" s="2"/>
    </row>
    <row r="27" spans="2:32" x14ac:dyDescent="0.45">
      <c r="B27" s="3"/>
      <c r="D27" s="1" t="s">
        <v>43</v>
      </c>
      <c r="E27" s="1" t="s">
        <v>57</v>
      </c>
      <c r="F27" s="1" t="s">
        <v>37</v>
      </c>
      <c r="G27" s="1" t="s">
        <v>40</v>
      </c>
      <c r="H27" s="45">
        <f>$H$13</f>
        <v>0.35010000000000002</v>
      </c>
      <c r="K27" t="s">
        <v>81</v>
      </c>
      <c r="L27" t="s">
        <v>16</v>
      </c>
      <c r="M27" s="2">
        <f>$N$3</f>
        <v>17.400000000000002</v>
      </c>
      <c r="P27" t="s">
        <v>82</v>
      </c>
      <c r="Q27" t="s">
        <v>16</v>
      </c>
      <c r="R27" s="2">
        <v>34.75</v>
      </c>
      <c r="U27" t="s">
        <v>82</v>
      </c>
    </row>
    <row r="28" spans="2:32" x14ac:dyDescent="0.45">
      <c r="B28" s="3"/>
      <c r="D28" s="1" t="s">
        <v>43</v>
      </c>
      <c r="E28" s="1" t="s">
        <v>57</v>
      </c>
      <c r="F28" s="1" t="s">
        <v>37</v>
      </c>
      <c r="G28" s="1" t="s">
        <v>56</v>
      </c>
      <c r="H28" s="45">
        <f>$I$13</f>
        <v>0.3039</v>
      </c>
      <c r="K28" t="s">
        <v>81</v>
      </c>
      <c r="L28" t="s">
        <v>17</v>
      </c>
      <c r="M28" s="46">
        <f>$N$4</f>
        <v>19.55</v>
      </c>
      <c r="P28" t="s">
        <v>82</v>
      </c>
      <c r="Q28" t="s">
        <v>17</v>
      </c>
      <c r="R28" s="2">
        <v>39.1</v>
      </c>
    </row>
    <row r="29" spans="2:32" x14ac:dyDescent="0.45">
      <c r="B29" s="3"/>
      <c r="D29" s="1" t="s">
        <v>43</v>
      </c>
      <c r="E29" s="1" t="s">
        <v>57</v>
      </c>
      <c r="F29" s="1" t="s">
        <v>55</v>
      </c>
      <c r="G29" s="1" t="s">
        <v>54</v>
      </c>
      <c r="H29" s="45">
        <f>$G$14</f>
        <v>0.11899999999999999</v>
      </c>
      <c r="K29" t="s">
        <v>81</v>
      </c>
      <c r="L29" t="s">
        <v>47</v>
      </c>
      <c r="M29" s="46">
        <f>$N$5</f>
        <v>33.35</v>
      </c>
      <c r="P29" t="s">
        <v>82</v>
      </c>
      <c r="Q29" t="s">
        <v>47</v>
      </c>
      <c r="R29" s="46">
        <v>66.650000000000006</v>
      </c>
      <c r="AE29" s="2"/>
    </row>
    <row r="30" spans="2:32" x14ac:dyDescent="0.45">
      <c r="B30" s="3"/>
      <c r="D30" s="1" t="s">
        <v>43</v>
      </c>
      <c r="E30" s="1" t="s">
        <v>57</v>
      </c>
      <c r="F30" s="1" t="s">
        <v>37</v>
      </c>
      <c r="G30" s="1" t="s">
        <v>54</v>
      </c>
      <c r="H30" s="45">
        <f>$I$14</f>
        <v>0.11899999999999999</v>
      </c>
      <c r="I30" s="1"/>
      <c r="K30" t="s">
        <v>81</v>
      </c>
      <c r="L30" t="s">
        <v>18</v>
      </c>
      <c r="M30" s="46">
        <v>0</v>
      </c>
      <c r="P30" t="s">
        <v>43</v>
      </c>
      <c r="Q30" t="s">
        <v>16</v>
      </c>
      <c r="R30" s="2">
        <v>34.75</v>
      </c>
      <c r="AE30" s="2"/>
    </row>
    <row r="31" spans="2:32" x14ac:dyDescent="0.45">
      <c r="B31" s="3"/>
      <c r="D31" s="1" t="s">
        <v>43</v>
      </c>
      <c r="E31" s="1" t="s">
        <v>57</v>
      </c>
      <c r="F31" s="1" t="s">
        <v>144</v>
      </c>
      <c r="G31" s="1" t="s">
        <v>40</v>
      </c>
      <c r="H31" s="45">
        <f>$G$15</f>
        <v>3.6499999999999998E-2</v>
      </c>
      <c r="I31" s="1"/>
      <c r="K31" t="s">
        <v>82</v>
      </c>
      <c r="L31" t="s">
        <v>16</v>
      </c>
      <c r="M31" s="2">
        <f>$N$3</f>
        <v>17.400000000000002</v>
      </c>
      <c r="P31" t="s">
        <v>43</v>
      </c>
      <c r="Q31" t="s">
        <v>17</v>
      </c>
      <c r="R31" s="2">
        <v>39.1</v>
      </c>
      <c r="AE31" s="2"/>
    </row>
    <row r="32" spans="2:32" x14ac:dyDescent="0.45">
      <c r="B32" s="3"/>
      <c r="D32" s="1" t="s">
        <v>43</v>
      </c>
      <c r="E32" s="1" t="s">
        <v>57</v>
      </c>
      <c r="F32" s="1" t="s">
        <v>144</v>
      </c>
      <c r="G32" s="1" t="s">
        <v>56</v>
      </c>
      <c r="H32" s="45">
        <f>$I$15</f>
        <v>3.6499999999999998E-2</v>
      </c>
      <c r="I32" s="1"/>
      <c r="K32" t="s">
        <v>82</v>
      </c>
      <c r="L32" t="s">
        <v>17</v>
      </c>
      <c r="M32" s="46">
        <f>$N$4</f>
        <v>19.55</v>
      </c>
      <c r="P32" t="s">
        <v>43</v>
      </c>
      <c r="Q32" t="s">
        <v>47</v>
      </c>
      <c r="R32" s="46">
        <v>66.650000000000006</v>
      </c>
    </row>
    <row r="33" spans="2:18" x14ac:dyDescent="0.45">
      <c r="B33" s="3"/>
      <c r="D33" s="1" t="s">
        <v>80</v>
      </c>
      <c r="E33" s="1" t="s">
        <v>11</v>
      </c>
      <c r="F33" s="1" t="s">
        <v>55</v>
      </c>
      <c r="G33" s="1" t="s">
        <v>40</v>
      </c>
      <c r="H33" s="45">
        <f>$F$4</f>
        <v>0.9909</v>
      </c>
      <c r="I33" s="1"/>
      <c r="K33" t="s">
        <v>82</v>
      </c>
      <c r="L33" t="s">
        <v>47</v>
      </c>
      <c r="M33" s="46">
        <f>$N$5</f>
        <v>33.35</v>
      </c>
      <c r="R33" s="2"/>
    </row>
    <row r="34" spans="2:18" x14ac:dyDescent="0.45">
      <c r="B34" s="3"/>
      <c r="D34" s="1" t="s">
        <v>80</v>
      </c>
      <c r="E34" s="1" t="s">
        <v>11</v>
      </c>
      <c r="F34" s="1" t="s">
        <v>55</v>
      </c>
      <c r="G34" s="1" t="s">
        <v>56</v>
      </c>
      <c r="H34" s="45">
        <f>$G$4</f>
        <v>0.85219999999999996</v>
      </c>
      <c r="I34" s="1"/>
      <c r="K34" t="s">
        <v>82</v>
      </c>
      <c r="L34" t="s">
        <v>18</v>
      </c>
      <c r="M34" s="2">
        <v>0</v>
      </c>
      <c r="R34" s="2"/>
    </row>
    <row r="35" spans="2:18" x14ac:dyDescent="0.45">
      <c r="B35" s="3"/>
      <c r="D35" s="1" t="s">
        <v>80</v>
      </c>
      <c r="E35" s="1" t="s">
        <v>11</v>
      </c>
      <c r="F35" s="1" t="s">
        <v>37</v>
      </c>
      <c r="G35" s="1" t="s">
        <v>40</v>
      </c>
      <c r="H35" s="45">
        <f>$F$5</f>
        <v>0.5252</v>
      </c>
      <c r="I35" s="1"/>
      <c r="K35" t="s">
        <v>43</v>
      </c>
      <c r="L35" t="s">
        <v>16</v>
      </c>
      <c r="M35" s="2">
        <f>L3</f>
        <v>17.400000000000002</v>
      </c>
      <c r="R35" s="2"/>
    </row>
    <row r="36" spans="2:18" x14ac:dyDescent="0.45">
      <c r="B36" s="3"/>
      <c r="D36" s="1" t="s">
        <v>80</v>
      </c>
      <c r="E36" s="1" t="s">
        <v>11</v>
      </c>
      <c r="F36" s="1" t="s">
        <v>37</v>
      </c>
      <c r="G36" s="1" t="s">
        <v>56</v>
      </c>
      <c r="H36" s="45">
        <f>$G$5</f>
        <v>0.45579999999999998</v>
      </c>
      <c r="I36" s="1"/>
      <c r="K36" t="s">
        <v>43</v>
      </c>
      <c r="L36" t="s">
        <v>17</v>
      </c>
      <c r="M36" s="46">
        <f>L4</f>
        <v>19.55</v>
      </c>
      <c r="R36" s="2"/>
    </row>
    <row r="37" spans="2:18" x14ac:dyDescent="0.45">
      <c r="B37" s="3"/>
      <c r="D37" s="1" t="s">
        <v>80</v>
      </c>
      <c r="E37" s="1" t="s">
        <v>11</v>
      </c>
      <c r="F37" s="1" t="s">
        <v>55</v>
      </c>
      <c r="G37" s="1" t="s">
        <v>54</v>
      </c>
      <c r="H37" s="45">
        <f>$G$6</f>
        <v>9.6699999999999994E-2</v>
      </c>
      <c r="I37" s="1"/>
      <c r="K37" t="s">
        <v>43</v>
      </c>
      <c r="L37" t="s">
        <v>47</v>
      </c>
      <c r="M37" s="46">
        <f>L5</f>
        <v>33.35</v>
      </c>
      <c r="R37" s="2"/>
    </row>
    <row r="38" spans="2:18" x14ac:dyDescent="0.45">
      <c r="B38" s="3"/>
      <c r="D38" s="1" t="s">
        <v>80</v>
      </c>
      <c r="E38" s="1" t="s">
        <v>11</v>
      </c>
      <c r="F38" s="1" t="s">
        <v>37</v>
      </c>
      <c r="G38" s="1" t="s">
        <v>54</v>
      </c>
      <c r="H38" s="45">
        <f>$G$6</f>
        <v>9.6699999999999994E-2</v>
      </c>
      <c r="I38" s="1"/>
      <c r="K38" t="s">
        <v>43</v>
      </c>
      <c r="L38" t="s">
        <v>18</v>
      </c>
      <c r="M38" s="2">
        <v>0</v>
      </c>
    </row>
    <row r="39" spans="2:18" x14ac:dyDescent="0.45">
      <c r="B39" s="3"/>
      <c r="D39" s="1" t="s">
        <v>80</v>
      </c>
      <c r="E39" s="1" t="s">
        <v>11</v>
      </c>
      <c r="F39" s="1" t="s">
        <v>144</v>
      </c>
      <c r="G39" s="1" t="s">
        <v>40</v>
      </c>
      <c r="H39" s="45">
        <f>$G$7</f>
        <v>2.9700000000000001E-2</v>
      </c>
      <c r="I39" s="1"/>
    </row>
    <row r="40" spans="2:18" x14ac:dyDescent="0.45">
      <c r="B40" s="3"/>
      <c r="D40" s="1" t="s">
        <v>80</v>
      </c>
      <c r="E40" s="1" t="s">
        <v>11</v>
      </c>
      <c r="F40" s="1" t="s">
        <v>144</v>
      </c>
      <c r="G40" s="1" t="s">
        <v>56</v>
      </c>
      <c r="H40" s="45">
        <f>$G$7</f>
        <v>2.9700000000000001E-2</v>
      </c>
      <c r="I40" s="1"/>
    </row>
    <row r="41" spans="2:18" x14ac:dyDescent="0.45">
      <c r="B41" s="3"/>
      <c r="D41" s="1" t="s">
        <v>80</v>
      </c>
      <c r="E41" s="1" t="s">
        <v>57</v>
      </c>
      <c r="F41" s="1" t="s">
        <v>55</v>
      </c>
      <c r="G41" s="1" t="s">
        <v>40</v>
      </c>
      <c r="H41" s="45">
        <f>$H$4</f>
        <v>0.66059999999999997</v>
      </c>
      <c r="I41" s="1"/>
    </row>
    <row r="42" spans="2:18" x14ac:dyDescent="0.45">
      <c r="B42" s="3"/>
      <c r="D42" s="1" t="s">
        <v>80</v>
      </c>
      <c r="E42" s="1" t="s">
        <v>57</v>
      </c>
      <c r="F42" s="1" t="s">
        <v>55</v>
      </c>
      <c r="G42" s="1" t="s">
        <v>56</v>
      </c>
      <c r="H42" s="45">
        <f>$I$4</f>
        <v>0.56810000000000005</v>
      </c>
      <c r="I42" s="1"/>
    </row>
    <row r="43" spans="2:18" x14ac:dyDescent="0.45">
      <c r="B43" s="3"/>
      <c r="D43" s="1" t="s">
        <v>80</v>
      </c>
      <c r="E43" s="1" t="s">
        <v>57</v>
      </c>
      <c r="F43" s="1" t="s">
        <v>37</v>
      </c>
      <c r="G43" s="1" t="s">
        <v>40</v>
      </c>
      <c r="H43" s="45">
        <f>$H$5</f>
        <v>0.35010000000000002</v>
      </c>
      <c r="I43" s="1"/>
    </row>
    <row r="44" spans="2:18" x14ac:dyDescent="0.45">
      <c r="B44" s="3"/>
      <c r="D44" s="1" t="s">
        <v>80</v>
      </c>
      <c r="E44" s="1" t="s">
        <v>57</v>
      </c>
      <c r="F44" s="1" t="s">
        <v>37</v>
      </c>
      <c r="G44" s="1" t="s">
        <v>56</v>
      </c>
      <c r="H44" s="45">
        <f>$I$5</f>
        <v>0.3039</v>
      </c>
      <c r="I44" s="1"/>
    </row>
    <row r="45" spans="2:18" x14ac:dyDescent="0.45">
      <c r="B45" s="3"/>
      <c r="D45" s="1" t="s">
        <v>80</v>
      </c>
      <c r="E45" s="1" t="s">
        <v>57</v>
      </c>
      <c r="F45" s="1" t="s">
        <v>55</v>
      </c>
      <c r="G45" s="1" t="s">
        <v>54</v>
      </c>
      <c r="H45" s="45">
        <f>$I$6</f>
        <v>9.6699999999999994E-2</v>
      </c>
      <c r="I45" s="1"/>
    </row>
    <row r="46" spans="2:18" x14ac:dyDescent="0.45">
      <c r="B46" s="3"/>
      <c r="D46" s="1" t="s">
        <v>80</v>
      </c>
      <c r="E46" s="1" t="s">
        <v>57</v>
      </c>
      <c r="F46" s="1" t="s">
        <v>37</v>
      </c>
      <c r="G46" s="1" t="s">
        <v>54</v>
      </c>
      <c r="H46" s="45">
        <f>$I$6</f>
        <v>9.6699999999999994E-2</v>
      </c>
      <c r="I46" s="1"/>
    </row>
    <row r="47" spans="2:18" x14ac:dyDescent="0.45">
      <c r="B47" s="3"/>
      <c r="D47" s="1" t="s">
        <v>80</v>
      </c>
      <c r="E47" s="1" t="s">
        <v>57</v>
      </c>
      <c r="F47" s="1" t="s">
        <v>144</v>
      </c>
      <c r="G47" s="1" t="s">
        <v>40</v>
      </c>
      <c r="H47" s="45">
        <f>$I$7</f>
        <v>2.9700000000000001E-2</v>
      </c>
      <c r="I47" s="1"/>
    </row>
    <row r="48" spans="2:18" x14ac:dyDescent="0.45">
      <c r="B48" s="3"/>
      <c r="D48" s="1" t="s">
        <v>80</v>
      </c>
      <c r="E48" s="1" t="s">
        <v>57</v>
      </c>
      <c r="F48" s="1" t="s">
        <v>144</v>
      </c>
      <c r="G48" s="1" t="s">
        <v>56</v>
      </c>
      <c r="H48" s="45">
        <f>$I$7</f>
        <v>2.9700000000000001E-2</v>
      </c>
      <c r="I48" s="1"/>
    </row>
    <row r="49" spans="2:9" x14ac:dyDescent="0.45">
      <c r="B49" s="3"/>
      <c r="D49" s="1" t="s">
        <v>82</v>
      </c>
      <c r="E49" s="1" t="s">
        <v>11</v>
      </c>
      <c r="F49" s="1" t="s">
        <v>55</v>
      </c>
      <c r="G49" s="1" t="s">
        <v>40</v>
      </c>
      <c r="H49" s="45">
        <f>$F$4</f>
        <v>0.9909</v>
      </c>
      <c r="I49" s="1"/>
    </row>
    <row r="50" spans="2:9" x14ac:dyDescent="0.45">
      <c r="B50" s="3"/>
      <c r="D50" s="1" t="s">
        <v>82</v>
      </c>
      <c r="E50" s="1" t="s">
        <v>11</v>
      </c>
      <c r="F50" s="1" t="s">
        <v>55</v>
      </c>
      <c r="G50" s="1" t="s">
        <v>56</v>
      </c>
      <c r="H50" s="45">
        <f>$G$4</f>
        <v>0.85219999999999996</v>
      </c>
      <c r="I50" s="1"/>
    </row>
    <row r="51" spans="2:9" x14ac:dyDescent="0.45">
      <c r="B51" s="3"/>
      <c r="D51" s="1" t="s">
        <v>82</v>
      </c>
      <c r="E51" s="1" t="s">
        <v>11</v>
      </c>
      <c r="F51" s="1" t="s">
        <v>37</v>
      </c>
      <c r="G51" s="1" t="s">
        <v>40</v>
      </c>
      <c r="H51" s="45">
        <f>$F$5</f>
        <v>0.5252</v>
      </c>
      <c r="I51" s="1"/>
    </row>
    <row r="52" spans="2:9" x14ac:dyDescent="0.45">
      <c r="B52" s="3"/>
      <c r="D52" s="1" t="s">
        <v>82</v>
      </c>
      <c r="E52" s="1" t="s">
        <v>11</v>
      </c>
      <c r="F52" s="1" t="s">
        <v>37</v>
      </c>
      <c r="G52" s="1" t="s">
        <v>56</v>
      </c>
      <c r="H52" s="45">
        <f>$G$5</f>
        <v>0.45579999999999998</v>
      </c>
      <c r="I52" s="1"/>
    </row>
    <row r="53" spans="2:9" x14ac:dyDescent="0.45">
      <c r="B53" s="3"/>
      <c r="D53" s="1" t="s">
        <v>82</v>
      </c>
      <c r="E53" s="1" t="s">
        <v>11</v>
      </c>
      <c r="F53" s="1" t="s">
        <v>55</v>
      </c>
      <c r="G53" s="1" t="s">
        <v>54</v>
      </c>
      <c r="H53" s="45">
        <f>$G$6</f>
        <v>9.6699999999999994E-2</v>
      </c>
      <c r="I53" s="1"/>
    </row>
    <row r="54" spans="2:9" x14ac:dyDescent="0.45">
      <c r="B54" s="3"/>
      <c r="D54" s="1" t="s">
        <v>82</v>
      </c>
      <c r="E54" s="1" t="s">
        <v>11</v>
      </c>
      <c r="F54" s="1" t="s">
        <v>37</v>
      </c>
      <c r="G54" s="1" t="s">
        <v>54</v>
      </c>
      <c r="H54" s="45">
        <f>$G$6</f>
        <v>9.6699999999999994E-2</v>
      </c>
      <c r="I54" s="1"/>
    </row>
    <row r="55" spans="2:9" x14ac:dyDescent="0.45">
      <c r="B55" s="3"/>
      <c r="D55" s="1" t="s">
        <v>82</v>
      </c>
      <c r="E55" s="1" t="s">
        <v>11</v>
      </c>
      <c r="F55" s="1" t="s">
        <v>144</v>
      </c>
      <c r="G55" s="1" t="s">
        <v>40</v>
      </c>
      <c r="H55" s="45">
        <f>$G$7</f>
        <v>2.9700000000000001E-2</v>
      </c>
      <c r="I55" s="1"/>
    </row>
    <row r="56" spans="2:9" x14ac:dyDescent="0.45">
      <c r="B56" s="3"/>
      <c r="D56" s="1" t="s">
        <v>82</v>
      </c>
      <c r="E56" s="1" t="s">
        <v>11</v>
      </c>
      <c r="F56" s="1" t="s">
        <v>144</v>
      </c>
      <c r="G56" s="1" t="s">
        <v>56</v>
      </c>
      <c r="H56" s="45">
        <f>$G$7</f>
        <v>2.9700000000000001E-2</v>
      </c>
      <c r="I56" s="1"/>
    </row>
    <row r="57" spans="2:9" x14ac:dyDescent="0.45">
      <c r="B57" s="3"/>
      <c r="D57" s="1" t="s">
        <v>82</v>
      </c>
      <c r="E57" s="1" t="s">
        <v>57</v>
      </c>
      <c r="F57" s="1" t="s">
        <v>55</v>
      </c>
      <c r="G57" s="1" t="s">
        <v>40</v>
      </c>
      <c r="H57" s="45">
        <f>$H$4</f>
        <v>0.66059999999999997</v>
      </c>
      <c r="I57" s="1"/>
    </row>
    <row r="58" spans="2:9" x14ac:dyDescent="0.45">
      <c r="B58" s="3"/>
      <c r="D58" s="1" t="s">
        <v>82</v>
      </c>
      <c r="E58" s="1" t="s">
        <v>57</v>
      </c>
      <c r="F58" s="1" t="s">
        <v>55</v>
      </c>
      <c r="G58" s="1" t="s">
        <v>56</v>
      </c>
      <c r="H58" s="45">
        <f>$I$4</f>
        <v>0.56810000000000005</v>
      </c>
      <c r="I58" s="1"/>
    </row>
    <row r="59" spans="2:9" x14ac:dyDescent="0.45">
      <c r="B59" s="3"/>
      <c r="D59" s="1" t="s">
        <v>82</v>
      </c>
      <c r="E59" s="1" t="s">
        <v>57</v>
      </c>
      <c r="F59" s="1" t="s">
        <v>37</v>
      </c>
      <c r="G59" s="1" t="s">
        <v>40</v>
      </c>
      <c r="H59" s="45">
        <f>$H$5</f>
        <v>0.35010000000000002</v>
      </c>
      <c r="I59" s="1"/>
    </row>
    <row r="60" spans="2:9" x14ac:dyDescent="0.45">
      <c r="B60" s="3"/>
      <c r="D60" s="1" t="s">
        <v>82</v>
      </c>
      <c r="E60" s="1" t="s">
        <v>57</v>
      </c>
      <c r="F60" s="1" t="s">
        <v>37</v>
      </c>
      <c r="G60" s="1" t="s">
        <v>56</v>
      </c>
      <c r="H60" s="45">
        <f>$I$5</f>
        <v>0.3039</v>
      </c>
      <c r="I60" s="1"/>
    </row>
    <row r="61" spans="2:9" x14ac:dyDescent="0.45">
      <c r="B61" s="3"/>
      <c r="D61" s="1" t="s">
        <v>82</v>
      </c>
      <c r="E61" s="1" t="s">
        <v>57</v>
      </c>
      <c r="F61" s="1" t="s">
        <v>55</v>
      </c>
      <c r="G61" s="1" t="s">
        <v>54</v>
      </c>
      <c r="H61" s="45">
        <f>$I$6</f>
        <v>9.6699999999999994E-2</v>
      </c>
      <c r="I61" s="1"/>
    </row>
    <row r="62" spans="2:9" x14ac:dyDescent="0.45">
      <c r="B62" s="3"/>
      <c r="D62" s="1" t="s">
        <v>82</v>
      </c>
      <c r="E62" s="1" t="s">
        <v>57</v>
      </c>
      <c r="F62" s="1" t="s">
        <v>37</v>
      </c>
      <c r="G62" s="1" t="s">
        <v>54</v>
      </c>
      <c r="H62" s="45">
        <f>$I$6</f>
        <v>9.6699999999999994E-2</v>
      </c>
      <c r="I62" s="1"/>
    </row>
    <row r="63" spans="2:9" x14ac:dyDescent="0.45">
      <c r="B63" s="3"/>
      <c r="D63" s="1" t="s">
        <v>82</v>
      </c>
      <c r="E63" s="1" t="s">
        <v>57</v>
      </c>
      <c r="F63" s="1" t="s">
        <v>144</v>
      </c>
      <c r="G63" s="1" t="s">
        <v>40</v>
      </c>
      <c r="H63" s="45">
        <f>$I$7</f>
        <v>2.9700000000000001E-2</v>
      </c>
      <c r="I63" s="1"/>
    </row>
    <row r="64" spans="2:9" x14ac:dyDescent="0.45">
      <c r="B64" s="3"/>
      <c r="D64" s="1" t="s">
        <v>82</v>
      </c>
      <c r="E64" s="1" t="s">
        <v>57</v>
      </c>
      <c r="F64" s="1" t="s">
        <v>144</v>
      </c>
      <c r="G64" s="1" t="s">
        <v>56</v>
      </c>
      <c r="H64" s="45">
        <f>$I$7</f>
        <v>2.9700000000000001E-2</v>
      </c>
      <c r="I64" s="1"/>
    </row>
    <row r="65" spans="2:9" x14ac:dyDescent="0.45">
      <c r="B65" s="3"/>
      <c r="D65" s="1" t="s">
        <v>81</v>
      </c>
      <c r="E65" s="1" t="s">
        <v>11</v>
      </c>
      <c r="F65" s="1" t="s">
        <v>55</v>
      </c>
      <c r="G65" s="1" t="s">
        <v>40</v>
      </c>
      <c r="H65" s="45">
        <f>$F$4</f>
        <v>0.9909</v>
      </c>
      <c r="I65" s="1"/>
    </row>
    <row r="66" spans="2:9" x14ac:dyDescent="0.45">
      <c r="B66" s="3"/>
      <c r="D66" s="1" t="s">
        <v>81</v>
      </c>
      <c r="E66" s="1" t="s">
        <v>11</v>
      </c>
      <c r="F66" s="1" t="s">
        <v>55</v>
      </c>
      <c r="G66" s="1" t="s">
        <v>56</v>
      </c>
      <c r="H66" s="45">
        <f>$G$4</f>
        <v>0.85219999999999996</v>
      </c>
      <c r="I66" s="1"/>
    </row>
    <row r="67" spans="2:9" x14ac:dyDescent="0.45">
      <c r="B67" s="3"/>
      <c r="D67" s="1" t="s">
        <v>81</v>
      </c>
      <c r="E67" s="1" t="s">
        <v>11</v>
      </c>
      <c r="F67" s="1" t="s">
        <v>37</v>
      </c>
      <c r="G67" s="1" t="s">
        <v>40</v>
      </c>
      <c r="H67" s="45">
        <f>$F$5</f>
        <v>0.5252</v>
      </c>
      <c r="I67" s="1"/>
    </row>
    <row r="68" spans="2:9" x14ac:dyDescent="0.45">
      <c r="B68" s="3"/>
      <c r="D68" s="1" t="s">
        <v>81</v>
      </c>
      <c r="E68" s="1" t="s">
        <v>11</v>
      </c>
      <c r="F68" s="1" t="s">
        <v>37</v>
      </c>
      <c r="G68" s="1" t="s">
        <v>56</v>
      </c>
      <c r="H68" s="45">
        <f>$G$5</f>
        <v>0.45579999999999998</v>
      </c>
      <c r="I68" s="1"/>
    </row>
    <row r="69" spans="2:9" x14ac:dyDescent="0.45">
      <c r="B69" s="3"/>
      <c r="D69" s="1" t="s">
        <v>81</v>
      </c>
      <c r="E69" s="1" t="s">
        <v>11</v>
      </c>
      <c r="F69" s="1" t="s">
        <v>55</v>
      </c>
      <c r="G69" s="1" t="s">
        <v>54</v>
      </c>
      <c r="H69" s="45">
        <f>$G$6</f>
        <v>9.6699999999999994E-2</v>
      </c>
      <c r="I69" s="1"/>
    </row>
    <row r="70" spans="2:9" x14ac:dyDescent="0.45">
      <c r="B70" s="3"/>
      <c r="D70" s="1" t="s">
        <v>81</v>
      </c>
      <c r="E70" s="1" t="s">
        <v>11</v>
      </c>
      <c r="F70" s="1" t="s">
        <v>37</v>
      </c>
      <c r="G70" s="1" t="s">
        <v>54</v>
      </c>
      <c r="H70" s="45">
        <f>$G$6</f>
        <v>9.6699999999999994E-2</v>
      </c>
      <c r="I70" s="1"/>
    </row>
    <row r="71" spans="2:9" x14ac:dyDescent="0.45">
      <c r="B71" s="3"/>
      <c r="D71" s="1" t="s">
        <v>81</v>
      </c>
      <c r="E71" s="1" t="s">
        <v>11</v>
      </c>
      <c r="F71" s="1" t="s">
        <v>144</v>
      </c>
      <c r="G71" s="1" t="s">
        <v>40</v>
      </c>
      <c r="H71" s="45">
        <f>$G$7</f>
        <v>2.9700000000000001E-2</v>
      </c>
      <c r="I71" s="1"/>
    </row>
    <row r="72" spans="2:9" x14ac:dyDescent="0.45">
      <c r="B72" s="3"/>
      <c r="D72" s="1" t="s">
        <v>81</v>
      </c>
      <c r="E72" s="1" t="s">
        <v>11</v>
      </c>
      <c r="F72" s="1" t="s">
        <v>144</v>
      </c>
      <c r="G72" s="1" t="s">
        <v>56</v>
      </c>
      <c r="H72" s="45">
        <f>$G$7</f>
        <v>2.9700000000000001E-2</v>
      </c>
      <c r="I72" s="1"/>
    </row>
    <row r="73" spans="2:9" x14ac:dyDescent="0.45">
      <c r="B73" s="3"/>
      <c r="D73" s="1" t="s">
        <v>81</v>
      </c>
      <c r="E73" s="1" t="s">
        <v>57</v>
      </c>
      <c r="F73" s="1" t="s">
        <v>55</v>
      </c>
      <c r="G73" s="1" t="s">
        <v>40</v>
      </c>
      <c r="H73" s="45">
        <f>$H$4</f>
        <v>0.66059999999999997</v>
      </c>
      <c r="I73" s="1"/>
    </row>
    <row r="74" spans="2:9" x14ac:dyDescent="0.45">
      <c r="B74" s="3"/>
      <c r="D74" s="1" t="s">
        <v>81</v>
      </c>
      <c r="E74" s="1" t="s">
        <v>57</v>
      </c>
      <c r="F74" s="1" t="s">
        <v>55</v>
      </c>
      <c r="G74" s="1" t="s">
        <v>56</v>
      </c>
      <c r="H74" s="45">
        <f>$I$4</f>
        <v>0.56810000000000005</v>
      </c>
      <c r="I74" s="1"/>
    </row>
    <row r="75" spans="2:9" x14ac:dyDescent="0.45">
      <c r="B75" s="3"/>
      <c r="D75" s="1" t="s">
        <v>81</v>
      </c>
      <c r="E75" s="1" t="s">
        <v>57</v>
      </c>
      <c r="F75" s="1" t="s">
        <v>37</v>
      </c>
      <c r="G75" s="1" t="s">
        <v>40</v>
      </c>
      <c r="H75" s="45">
        <f>$H$5</f>
        <v>0.35010000000000002</v>
      </c>
      <c r="I75" s="1"/>
    </row>
    <row r="76" spans="2:9" x14ac:dyDescent="0.45">
      <c r="B76" s="3"/>
      <c r="D76" s="1" t="s">
        <v>81</v>
      </c>
      <c r="E76" s="1" t="s">
        <v>57</v>
      </c>
      <c r="F76" s="1" t="s">
        <v>37</v>
      </c>
      <c r="G76" s="1" t="s">
        <v>56</v>
      </c>
      <c r="H76" s="45">
        <f>$I$5</f>
        <v>0.3039</v>
      </c>
      <c r="I76" s="1"/>
    </row>
    <row r="77" spans="2:9" x14ac:dyDescent="0.45">
      <c r="B77" s="3"/>
      <c r="D77" s="1" t="s">
        <v>81</v>
      </c>
      <c r="E77" s="1" t="s">
        <v>57</v>
      </c>
      <c r="F77" s="1" t="s">
        <v>55</v>
      </c>
      <c r="G77" s="1" t="s">
        <v>54</v>
      </c>
      <c r="H77" s="45">
        <f>$I$6</f>
        <v>9.6699999999999994E-2</v>
      </c>
      <c r="I77" s="1"/>
    </row>
    <row r="78" spans="2:9" x14ac:dyDescent="0.45">
      <c r="B78" s="3"/>
      <c r="D78" s="1" t="s">
        <v>81</v>
      </c>
      <c r="E78" s="1" t="s">
        <v>57</v>
      </c>
      <c r="F78" s="1" t="s">
        <v>37</v>
      </c>
      <c r="G78" s="1" t="s">
        <v>54</v>
      </c>
      <c r="H78" s="45">
        <f>$I$6</f>
        <v>9.6699999999999994E-2</v>
      </c>
      <c r="I78" s="1"/>
    </row>
    <row r="79" spans="2:9" x14ac:dyDescent="0.45">
      <c r="B79" s="3"/>
      <c r="D79" s="1" t="s">
        <v>81</v>
      </c>
      <c r="E79" s="1" t="s">
        <v>57</v>
      </c>
      <c r="F79" s="1" t="s">
        <v>144</v>
      </c>
      <c r="G79" s="1" t="s">
        <v>40</v>
      </c>
      <c r="H79" s="45">
        <f>$I$7</f>
        <v>2.9700000000000001E-2</v>
      </c>
      <c r="I79" s="1"/>
    </row>
    <row r="80" spans="2:9" x14ac:dyDescent="0.45">
      <c r="B80" s="3"/>
      <c r="D80" s="1" t="s">
        <v>81</v>
      </c>
      <c r="E80" s="1" t="s">
        <v>57</v>
      </c>
      <c r="F80" s="1" t="s">
        <v>144</v>
      </c>
      <c r="G80" s="1" t="s">
        <v>56</v>
      </c>
      <c r="H80" s="45">
        <f>$I$7</f>
        <v>2.9700000000000001E-2</v>
      </c>
      <c r="I80" s="1"/>
    </row>
    <row r="81" spans="2:9" x14ac:dyDescent="0.45">
      <c r="B81" s="3"/>
      <c r="D81" s="1" t="s">
        <v>78</v>
      </c>
      <c r="E81" s="1" t="s">
        <v>11</v>
      </c>
      <c r="F81" s="1" t="s">
        <v>55</v>
      </c>
      <c r="G81" s="1" t="s">
        <v>40</v>
      </c>
      <c r="H81" s="45">
        <f>$F$4</f>
        <v>0.9909</v>
      </c>
      <c r="I81" s="1"/>
    </row>
    <row r="82" spans="2:9" x14ac:dyDescent="0.45">
      <c r="B82" s="3"/>
      <c r="D82" s="1" t="s">
        <v>78</v>
      </c>
      <c r="E82" s="1" t="s">
        <v>11</v>
      </c>
      <c r="F82" s="1" t="s">
        <v>55</v>
      </c>
      <c r="G82" s="1" t="s">
        <v>56</v>
      </c>
      <c r="H82" s="45">
        <f>$G$4</f>
        <v>0.85219999999999996</v>
      </c>
      <c r="I82" s="1"/>
    </row>
    <row r="83" spans="2:9" x14ac:dyDescent="0.45">
      <c r="B83" s="3"/>
      <c r="D83" s="1" t="s">
        <v>78</v>
      </c>
      <c r="E83" s="1" t="s">
        <v>11</v>
      </c>
      <c r="F83" s="1" t="s">
        <v>37</v>
      </c>
      <c r="G83" s="1" t="s">
        <v>40</v>
      </c>
      <c r="H83" s="45">
        <f>$F$5</f>
        <v>0.5252</v>
      </c>
      <c r="I83" s="1"/>
    </row>
    <row r="84" spans="2:9" x14ac:dyDescent="0.45">
      <c r="B84" s="3"/>
      <c r="D84" s="1" t="s">
        <v>78</v>
      </c>
      <c r="E84" s="1" t="s">
        <v>11</v>
      </c>
      <c r="F84" s="1" t="s">
        <v>37</v>
      </c>
      <c r="G84" s="1" t="s">
        <v>56</v>
      </c>
      <c r="H84" s="45">
        <f>$G$5</f>
        <v>0.45579999999999998</v>
      </c>
      <c r="I84" s="1"/>
    </row>
    <row r="85" spans="2:9" x14ac:dyDescent="0.45">
      <c r="B85" s="3"/>
      <c r="D85" s="1" t="s">
        <v>78</v>
      </c>
      <c r="E85" s="1" t="s">
        <v>11</v>
      </c>
      <c r="F85" s="1" t="s">
        <v>55</v>
      </c>
      <c r="G85" s="1" t="s">
        <v>54</v>
      </c>
      <c r="H85" s="45">
        <f>$G$6</f>
        <v>9.6699999999999994E-2</v>
      </c>
      <c r="I85" s="1"/>
    </row>
    <row r="86" spans="2:9" x14ac:dyDescent="0.45">
      <c r="B86" s="3"/>
      <c r="D86" s="1" t="s">
        <v>78</v>
      </c>
      <c r="E86" s="1" t="s">
        <v>11</v>
      </c>
      <c r="F86" s="1" t="s">
        <v>37</v>
      </c>
      <c r="G86" s="1" t="s">
        <v>54</v>
      </c>
      <c r="H86" s="45">
        <f>$G$6</f>
        <v>9.6699999999999994E-2</v>
      </c>
      <c r="I86" s="1"/>
    </row>
    <row r="87" spans="2:9" x14ac:dyDescent="0.45">
      <c r="B87" s="3"/>
      <c r="D87" s="1" t="s">
        <v>78</v>
      </c>
      <c r="E87" s="1" t="s">
        <v>11</v>
      </c>
      <c r="F87" s="1" t="s">
        <v>144</v>
      </c>
      <c r="G87" s="1" t="s">
        <v>40</v>
      </c>
      <c r="H87" s="45">
        <f>$G$7</f>
        <v>2.9700000000000001E-2</v>
      </c>
      <c r="I87" s="1"/>
    </row>
    <row r="88" spans="2:9" x14ac:dyDescent="0.45">
      <c r="B88" s="3"/>
      <c r="D88" s="1" t="s">
        <v>78</v>
      </c>
      <c r="E88" s="1" t="s">
        <v>11</v>
      </c>
      <c r="F88" s="1" t="s">
        <v>144</v>
      </c>
      <c r="G88" s="1" t="s">
        <v>56</v>
      </c>
      <c r="H88" s="45">
        <f>$G$7</f>
        <v>2.9700000000000001E-2</v>
      </c>
      <c r="I88" s="1"/>
    </row>
    <row r="89" spans="2:9" x14ac:dyDescent="0.45">
      <c r="B89" s="3"/>
      <c r="D89" s="1" t="s">
        <v>78</v>
      </c>
      <c r="E89" s="1" t="s">
        <v>57</v>
      </c>
      <c r="F89" s="1" t="s">
        <v>55</v>
      </c>
      <c r="G89" s="1" t="s">
        <v>40</v>
      </c>
      <c r="H89" s="45">
        <f>$H$4</f>
        <v>0.66059999999999997</v>
      </c>
      <c r="I89" s="1"/>
    </row>
    <row r="90" spans="2:9" x14ac:dyDescent="0.45">
      <c r="B90" s="3"/>
      <c r="D90" s="1" t="s">
        <v>78</v>
      </c>
      <c r="E90" s="1" t="s">
        <v>57</v>
      </c>
      <c r="F90" s="1" t="s">
        <v>55</v>
      </c>
      <c r="G90" s="1" t="s">
        <v>56</v>
      </c>
      <c r="H90" s="45">
        <f>$I$4</f>
        <v>0.56810000000000005</v>
      </c>
      <c r="I90" s="1"/>
    </row>
    <row r="91" spans="2:9" x14ac:dyDescent="0.45">
      <c r="B91" s="3"/>
      <c r="D91" s="1" t="s">
        <v>78</v>
      </c>
      <c r="E91" s="1" t="s">
        <v>57</v>
      </c>
      <c r="F91" s="1" t="s">
        <v>37</v>
      </c>
      <c r="G91" s="1" t="s">
        <v>40</v>
      </c>
      <c r="H91" s="45">
        <f>$H$5</f>
        <v>0.35010000000000002</v>
      </c>
      <c r="I91" s="1"/>
    </row>
    <row r="92" spans="2:9" x14ac:dyDescent="0.45">
      <c r="B92" s="3"/>
      <c r="D92" s="1" t="s">
        <v>78</v>
      </c>
      <c r="E92" s="1" t="s">
        <v>57</v>
      </c>
      <c r="F92" s="1" t="s">
        <v>37</v>
      </c>
      <c r="G92" s="1" t="s">
        <v>56</v>
      </c>
      <c r="H92" s="45">
        <f>$I$5</f>
        <v>0.3039</v>
      </c>
      <c r="I92" s="1"/>
    </row>
    <row r="93" spans="2:9" x14ac:dyDescent="0.45">
      <c r="B93" s="3"/>
      <c r="D93" s="1" t="s">
        <v>78</v>
      </c>
      <c r="E93" s="1" t="s">
        <v>57</v>
      </c>
      <c r="F93" s="1" t="s">
        <v>55</v>
      </c>
      <c r="G93" s="1" t="s">
        <v>54</v>
      </c>
      <c r="H93" s="45">
        <f>$I$6</f>
        <v>9.6699999999999994E-2</v>
      </c>
      <c r="I93" s="1"/>
    </row>
    <row r="94" spans="2:9" x14ac:dyDescent="0.45">
      <c r="B94" s="3"/>
      <c r="D94" s="1" t="s">
        <v>78</v>
      </c>
      <c r="E94" s="1" t="s">
        <v>57</v>
      </c>
      <c r="F94" s="1" t="s">
        <v>37</v>
      </c>
      <c r="G94" s="1" t="s">
        <v>54</v>
      </c>
      <c r="H94" s="45">
        <f>$I$6</f>
        <v>9.6699999999999994E-2</v>
      </c>
      <c r="I94" s="1"/>
    </row>
    <row r="95" spans="2:9" x14ac:dyDescent="0.45">
      <c r="B95" s="3"/>
      <c r="D95" s="1" t="s">
        <v>78</v>
      </c>
      <c r="E95" s="1" t="s">
        <v>57</v>
      </c>
      <c r="F95" s="1" t="s">
        <v>144</v>
      </c>
      <c r="G95" s="1" t="s">
        <v>40</v>
      </c>
      <c r="H95" s="45">
        <f>$I$7</f>
        <v>2.9700000000000001E-2</v>
      </c>
      <c r="I95" s="1"/>
    </row>
    <row r="96" spans="2:9" x14ac:dyDescent="0.45">
      <c r="B96" s="3"/>
      <c r="D96" s="1" t="s">
        <v>78</v>
      </c>
      <c r="E96" s="1" t="s">
        <v>57</v>
      </c>
      <c r="F96" s="1" t="s">
        <v>144</v>
      </c>
      <c r="G96" s="1" t="s">
        <v>56</v>
      </c>
      <c r="H96" s="45">
        <f>$I$7</f>
        <v>2.9700000000000001E-2</v>
      </c>
      <c r="I96" s="1"/>
    </row>
    <row r="97" spans="2:9" x14ac:dyDescent="0.45">
      <c r="B97" s="3"/>
      <c r="D97" s="1"/>
      <c r="E97" s="1"/>
      <c r="F97" s="1"/>
      <c r="G97" s="1"/>
      <c r="H97" s="45"/>
      <c r="I97" s="1"/>
    </row>
    <row r="98" spans="2:9" x14ac:dyDescent="0.45">
      <c r="B98" s="3"/>
    </row>
    <row r="99" spans="2:9" x14ac:dyDescent="0.45">
      <c r="B99" s="3"/>
      <c r="E99" s="1" t="s">
        <v>58</v>
      </c>
      <c r="G99" s="1" t="s">
        <v>59</v>
      </c>
    </row>
    <row r="100" spans="2:9" x14ac:dyDescent="0.45">
      <c r="B100" s="3"/>
    </row>
    <row r="101" spans="2:9" x14ac:dyDescent="0.45">
      <c r="B101" s="3"/>
      <c r="E101" s="1" t="s">
        <v>60</v>
      </c>
      <c r="G101" s="1" t="s">
        <v>61</v>
      </c>
      <c r="I101" s="1" t="s">
        <v>62</v>
      </c>
    </row>
    <row r="102" spans="2:9" x14ac:dyDescent="0.45">
      <c r="B102" s="3"/>
      <c r="E102" s="1"/>
      <c r="G102" s="1"/>
      <c r="I102" s="1"/>
    </row>
    <row r="103" spans="2:9" x14ac:dyDescent="0.45">
      <c r="B103" s="3"/>
      <c r="E103" t="s">
        <v>11</v>
      </c>
      <c r="G103" t="s">
        <v>55</v>
      </c>
      <c r="I103" t="s">
        <v>55</v>
      </c>
    </row>
    <row r="104" spans="2:9" x14ac:dyDescent="0.45">
      <c r="B104" s="3"/>
      <c r="E104" t="s">
        <v>57</v>
      </c>
      <c r="G104" t="s">
        <v>37</v>
      </c>
      <c r="I104" t="s">
        <v>37</v>
      </c>
    </row>
    <row r="105" spans="2:9" x14ac:dyDescent="0.45">
      <c r="B105" s="3"/>
      <c r="G105" t="s">
        <v>144</v>
      </c>
      <c r="I105" t="s">
        <v>144</v>
      </c>
    </row>
    <row r="106" spans="2:9" x14ac:dyDescent="0.45">
      <c r="B106" s="3"/>
      <c r="E106" s="1" t="s">
        <v>63</v>
      </c>
    </row>
    <row r="107" spans="2:9" x14ac:dyDescent="0.45">
      <c r="B107" s="3"/>
      <c r="E107" s="1"/>
    </row>
    <row r="108" spans="2:9" x14ac:dyDescent="0.45">
      <c r="B108" s="3"/>
      <c r="E108" s="1" t="s">
        <v>64</v>
      </c>
      <c r="G108" s="1" t="s">
        <v>66</v>
      </c>
    </row>
    <row r="109" spans="2:9" x14ac:dyDescent="0.45">
      <c r="B109" s="3"/>
      <c r="E109" s="1"/>
      <c r="G109" s="1"/>
    </row>
    <row r="110" spans="2:9" x14ac:dyDescent="0.45">
      <c r="B110" s="3"/>
      <c r="E110" t="s">
        <v>40</v>
      </c>
      <c r="G110" t="s">
        <v>40</v>
      </c>
    </row>
    <row r="111" spans="2:9" x14ac:dyDescent="0.45">
      <c r="B111" s="3"/>
      <c r="E111" t="s">
        <v>56</v>
      </c>
      <c r="G111" t="s">
        <v>56</v>
      </c>
    </row>
    <row r="112" spans="2:9" x14ac:dyDescent="0.45">
      <c r="B112" s="3"/>
      <c r="E112" t="s">
        <v>54</v>
      </c>
      <c r="G112" t="s">
        <v>54</v>
      </c>
    </row>
    <row r="113" spans="2:7" x14ac:dyDescent="0.45">
      <c r="B113" s="3"/>
    </row>
    <row r="114" spans="2:7" x14ac:dyDescent="0.45">
      <c r="B114" s="3"/>
      <c r="E114" s="1" t="s">
        <v>65</v>
      </c>
      <c r="G114" s="1" t="s">
        <v>67</v>
      </c>
    </row>
    <row r="115" spans="2:7" x14ac:dyDescent="0.45">
      <c r="B115" s="3"/>
      <c r="E115" s="1"/>
      <c r="G115" s="1"/>
    </row>
    <row r="116" spans="2:7" x14ac:dyDescent="0.45">
      <c r="B116" s="3"/>
      <c r="E116" t="s">
        <v>40</v>
      </c>
      <c r="G116" t="s">
        <v>40</v>
      </c>
    </row>
    <row r="117" spans="2:7" x14ac:dyDescent="0.45">
      <c r="B117" s="3"/>
      <c r="E117" t="s">
        <v>56</v>
      </c>
      <c r="G117" t="s">
        <v>56</v>
      </c>
    </row>
    <row r="118" spans="2:7" x14ac:dyDescent="0.45">
      <c r="B118" s="3"/>
      <c r="E118" t="s">
        <v>54</v>
      </c>
      <c r="G118" t="s">
        <v>54</v>
      </c>
    </row>
    <row r="119" spans="2:7" x14ac:dyDescent="0.45">
      <c r="B119" s="3"/>
    </row>
    <row r="120" spans="2:7" x14ac:dyDescent="0.45">
      <c r="B120" s="3"/>
    </row>
    <row r="121" spans="2:7" x14ac:dyDescent="0.45">
      <c r="B121" s="3"/>
    </row>
    <row r="122" spans="2:7" x14ac:dyDescent="0.45">
      <c r="B122" s="3"/>
    </row>
    <row r="123" spans="2:7" x14ac:dyDescent="0.45">
      <c r="B123" s="3"/>
    </row>
    <row r="124" spans="2:7" x14ac:dyDescent="0.45">
      <c r="B124" s="3"/>
    </row>
    <row r="125" spans="2:7" x14ac:dyDescent="0.45">
      <c r="B125" s="3"/>
    </row>
    <row r="126" spans="2:7" x14ac:dyDescent="0.45">
      <c r="B126" s="3"/>
    </row>
    <row r="127" spans="2:7" x14ac:dyDescent="0.45">
      <c r="B127" s="3"/>
    </row>
  </sheetData>
  <sheetProtection sheet="1" selectLockedCells="1" selectUnlockedCells="1"/>
  <mergeCells count="1">
    <mergeCell ref="F9:I9"/>
  </mergeCell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TravelAdvanceReimbursementForm</vt:lpstr>
      <vt:lpstr>TravelDiary</vt:lpstr>
      <vt:lpstr>Inputs and Picklists</vt:lpstr>
      <vt:lpstr>Occasional</vt:lpstr>
      <vt:lpstr>OccasionalAdditionalKms</vt:lpstr>
      <vt:lpstr>OccasionalFirst10000Kms</vt:lpstr>
      <vt:lpstr>TravelAdvanceReimbursementForm!Print_Area</vt:lpstr>
      <vt:lpstr>TravelDiary!Print_Area</vt:lpstr>
      <vt:lpstr>Required</vt:lpstr>
      <vt:lpstr>RequiredAdditionalKms</vt:lpstr>
      <vt:lpstr>RequiredFirst10000Kms</vt:lpstr>
      <vt:lpstr>User</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Kaczmarski, Emma</dc:creator>
  <cp:lastModifiedBy>Caporn, Sarah</cp:lastModifiedBy>
  <cp:lastPrinted>2025-06-30T22:35:13Z</cp:lastPrinted>
  <dcterms:created xsi:type="dcterms:W3CDTF">2018-10-30T00:46:27Z</dcterms:created>
  <dcterms:modified xsi:type="dcterms:W3CDTF">2025-07-06T22:55:15Z</dcterms:modified>
</cp:coreProperties>
</file>